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地区汇总表" sheetId="1" r:id="rId1"/>
    <sheet name="危桥" sheetId="2" r:id="rId2"/>
    <sheet name="安保" sheetId="3" r:id="rId3"/>
  </sheets>
  <definedNames>
    <definedName name="_xlnm.Print_Area" localSheetId="1">危桥!$A$1:$O$173</definedName>
  </definedNames>
  <calcPr calcId="144525"/>
</workbook>
</file>

<file path=xl/sharedStrings.xml><?xml version="1.0" encoding="utf-8"?>
<sst xmlns="http://schemas.openxmlformats.org/spreadsheetml/2006/main" count="754">
  <si>
    <t>附件：</t>
  </si>
  <si>
    <t>2018年全省危桥改造和安防工程（第一批）                  省级补助支出预算汇总表</t>
  </si>
  <si>
    <t>单位：万元</t>
  </si>
  <si>
    <t>市县名称</t>
  </si>
  <si>
    <t>小计</t>
  </si>
  <si>
    <t>附表2</t>
  </si>
  <si>
    <t>附表3</t>
  </si>
  <si>
    <t>备注</t>
  </si>
  <si>
    <t>危桥改造</t>
  </si>
  <si>
    <t>安防工程</t>
  </si>
  <si>
    <t>合计</t>
  </si>
  <si>
    <t xml:space="preserve">  长春市财政局</t>
  </si>
  <si>
    <t>其中：双阳区</t>
  </si>
  <si>
    <t>九台区</t>
  </si>
  <si>
    <t xml:space="preserve">  德惠市财政局</t>
  </si>
  <si>
    <t xml:space="preserve">  农安县财政局</t>
  </si>
  <si>
    <t xml:space="preserve">  吉林市财政局</t>
  </si>
  <si>
    <t>其中：昌邑区</t>
  </si>
  <si>
    <t>龙潭区</t>
  </si>
  <si>
    <t xml:space="preserve">  永吉县财政局</t>
  </si>
  <si>
    <t xml:space="preserve">  蛟河市财政局</t>
  </si>
  <si>
    <t xml:space="preserve">  舒兰市财政局</t>
  </si>
  <si>
    <t xml:space="preserve">  桦甸市财政局</t>
  </si>
  <si>
    <t xml:space="preserve">  磐石市财政局</t>
  </si>
  <si>
    <t xml:space="preserve">  梨树县财政局</t>
  </si>
  <si>
    <t xml:space="preserve">  伊通县财政局</t>
  </si>
  <si>
    <t xml:space="preserve">  公主岭市财政局</t>
  </si>
  <si>
    <t xml:space="preserve">  东丰县财政局</t>
  </si>
  <si>
    <t xml:space="preserve">  东辽县财政局</t>
  </si>
  <si>
    <t xml:space="preserve">  通化市财政局</t>
  </si>
  <si>
    <t>其中：二道江区</t>
  </si>
  <si>
    <t xml:space="preserve">  通化县财政局</t>
  </si>
  <si>
    <t xml:space="preserve">  集安市财政局</t>
  </si>
  <si>
    <t xml:space="preserve">  柳河县财政局</t>
  </si>
  <si>
    <t xml:space="preserve">  辉南县财政局</t>
  </si>
  <si>
    <t xml:space="preserve">  梅河口市财政局</t>
  </si>
  <si>
    <t xml:space="preserve">  白山市财政局</t>
  </si>
  <si>
    <t>其中：浑江区</t>
  </si>
  <si>
    <t>江源区</t>
  </si>
  <si>
    <t xml:space="preserve">  抚松县财政局</t>
  </si>
  <si>
    <t xml:space="preserve">  白城市财政局</t>
  </si>
  <si>
    <t>其中：洮北区</t>
  </si>
  <si>
    <t xml:space="preserve">  洮南市财政局</t>
  </si>
  <si>
    <t xml:space="preserve">  大安市财政局</t>
  </si>
  <si>
    <t xml:space="preserve">  通榆县财政局</t>
  </si>
  <si>
    <t xml:space="preserve">  扶余市财政局</t>
  </si>
  <si>
    <t xml:space="preserve">  延边州财政局</t>
  </si>
  <si>
    <t>其中：敦化市</t>
  </si>
  <si>
    <t xml:space="preserve">      图们市</t>
  </si>
  <si>
    <t xml:space="preserve">      龙井市</t>
  </si>
  <si>
    <t xml:space="preserve">      汪清县</t>
  </si>
  <si>
    <t xml:space="preserve">  安图县</t>
  </si>
  <si>
    <t>附表2：</t>
  </si>
  <si>
    <t>2018年危桥（隧）改造工程省补助资金明细表（第一批）</t>
  </si>
  <si>
    <t>序号</t>
  </si>
  <si>
    <t>所在地区</t>
  </si>
  <si>
    <t>所在市县</t>
  </si>
  <si>
    <t>桥梁编码</t>
  </si>
  <si>
    <t>桥梁名称</t>
  </si>
  <si>
    <t>桥梁中心桩号</t>
  </si>
  <si>
    <t>桥梁全长（米）</t>
  </si>
  <si>
    <t>跨径总长（米）</t>
  </si>
  <si>
    <t>桥梁全宽（米）</t>
  </si>
  <si>
    <t>建设性质</t>
  </si>
  <si>
    <t>建设内容</t>
  </si>
  <si>
    <t>预算总投资（万元）</t>
  </si>
  <si>
    <t>中央车购税投资（万元）</t>
  </si>
  <si>
    <t>省级资金补助投资（万元）</t>
  </si>
  <si>
    <t>长春市</t>
  </si>
  <si>
    <t>X017220113L0070</t>
  </si>
  <si>
    <t>西甸子桥</t>
  </si>
  <si>
    <t>拆除重建</t>
  </si>
  <si>
    <t>拆除重建3*13米梁式桥</t>
  </si>
  <si>
    <t>X017220113L0030</t>
  </si>
  <si>
    <t>沙河桥</t>
  </si>
  <si>
    <t>拆除重建3*10米梁式桥</t>
  </si>
  <si>
    <t>X017220113L0090</t>
  </si>
  <si>
    <t>椽子贝桥</t>
  </si>
  <si>
    <t>拆除重建1*13米梁式桥</t>
  </si>
  <si>
    <t>Y001220113L0010</t>
  </si>
  <si>
    <t>东风桥</t>
  </si>
  <si>
    <t>拆除重建3*13米</t>
  </si>
  <si>
    <t>Y841220113L0010</t>
  </si>
  <si>
    <t>新开村桥</t>
  </si>
  <si>
    <t>农安县</t>
  </si>
  <si>
    <t>X009220122L0020</t>
  </si>
  <si>
    <t>李成匠屯桥</t>
  </si>
  <si>
    <t>5*20预应力混凝土简支转连续箱梁桥</t>
  </si>
  <si>
    <t>X009220122L0010</t>
  </si>
  <si>
    <t>榛柴岗桥</t>
  </si>
  <si>
    <t>钢筋混凝土预应力箱梁，混凝土灌注桩基础</t>
  </si>
  <si>
    <t>X013220122L0040</t>
  </si>
  <si>
    <t>刘家粉房桥</t>
  </si>
  <si>
    <t>X014220122L0010</t>
  </si>
  <si>
    <t>爱民桥</t>
  </si>
  <si>
    <t>Y011220122L0020</t>
  </si>
  <si>
    <t>刘家店桥</t>
  </si>
  <si>
    <t>Y656220122L0010</t>
  </si>
  <si>
    <t>红腾桥</t>
  </si>
  <si>
    <t>德惠市</t>
  </si>
  <si>
    <t>Y746220183L0010</t>
  </si>
  <si>
    <t>向阳村西于家屯南桥</t>
  </si>
  <si>
    <t>拆除重建2*13米混凝土空心板梁</t>
  </si>
  <si>
    <t>昌邑区</t>
  </si>
  <si>
    <t>吉林市</t>
  </si>
  <si>
    <t>Y003220202L0020</t>
  </si>
  <si>
    <t>梨树大桥</t>
  </si>
  <si>
    <t>4*10空心板桥</t>
  </si>
  <si>
    <t>Y001220202L0020</t>
  </si>
  <si>
    <t>春江桥</t>
  </si>
  <si>
    <t>Y009220202L0010</t>
  </si>
  <si>
    <t>粮库小桥</t>
  </si>
  <si>
    <t>2*10空心板桥</t>
  </si>
  <si>
    <t>X033220203L0010</t>
  </si>
  <si>
    <t>南沙桥</t>
  </si>
  <si>
    <t>18.776</t>
  </si>
  <si>
    <t>Y017220203L0010</t>
  </si>
  <si>
    <t>高屯大桥</t>
  </si>
  <si>
    <t>7*20桥</t>
  </si>
  <si>
    <t>Y020220203L0020</t>
  </si>
  <si>
    <t>大屯桥</t>
  </si>
  <si>
    <t>7*20箱梁</t>
  </si>
  <si>
    <t>蛟河市</t>
  </si>
  <si>
    <t>X036220281L0040</t>
  </si>
  <si>
    <t>于家桥</t>
  </si>
  <si>
    <t>1*10米空心板桥，桥宽8米</t>
  </si>
  <si>
    <t>X041220281L0150</t>
  </si>
  <si>
    <t>荒格子二号桥</t>
  </si>
  <si>
    <t>1*8米板桥，桥宽9米</t>
  </si>
  <si>
    <t>Y004220281L0010</t>
  </si>
  <si>
    <t>平岗桥</t>
  </si>
  <si>
    <t>1*10米空心板桥，桥宽7米</t>
  </si>
  <si>
    <t>Y010220281L0020</t>
  </si>
  <si>
    <t>苇塘沟桥</t>
  </si>
  <si>
    <t>1*13米空心板桥，桥宽7米</t>
  </si>
  <si>
    <t>Y023220281L0020</t>
  </si>
  <si>
    <t>乌林沟桥</t>
  </si>
  <si>
    <t>Y023220281L0070</t>
  </si>
  <si>
    <t>车背沟桥</t>
  </si>
  <si>
    <t>Y040220281L0020</t>
  </si>
  <si>
    <t>友联桥</t>
  </si>
  <si>
    <t>舒兰市</t>
  </si>
  <si>
    <t>Y048220283L0030</t>
  </si>
  <si>
    <t>溪浪口西桥</t>
  </si>
  <si>
    <t>2*8米</t>
  </si>
  <si>
    <t>Y068220283L0040</t>
  </si>
  <si>
    <t>孔屯桥</t>
  </si>
  <si>
    <t>1*8米</t>
  </si>
  <si>
    <t>Y082220283L0020</t>
  </si>
  <si>
    <t>后石河北桥</t>
  </si>
  <si>
    <t>Y082220283L0030</t>
  </si>
  <si>
    <t>前石河北桥</t>
  </si>
  <si>
    <t>2*6米</t>
  </si>
  <si>
    <t>Y003220283L0060</t>
  </si>
  <si>
    <t>八里桥</t>
  </si>
  <si>
    <t>x036220283L0050</t>
  </si>
  <si>
    <t>桃源桥</t>
  </si>
  <si>
    <t>2*10米</t>
  </si>
  <si>
    <t>Y068220283L0100</t>
  </si>
  <si>
    <t>民主桥</t>
  </si>
  <si>
    <r>
      <rPr>
        <sz val="10"/>
        <color indexed="8"/>
        <rFont val="宋体"/>
        <charset val="134"/>
      </rPr>
      <t>3*1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米</t>
    </r>
  </si>
  <si>
    <t>Y052220283L0010</t>
  </si>
  <si>
    <t>兴盛桥</t>
  </si>
  <si>
    <t>Y053220283L0010</t>
  </si>
  <si>
    <t>天合一社桥</t>
  </si>
  <si>
    <t>X021220283L0010</t>
  </si>
  <si>
    <t>张家桥</t>
  </si>
  <si>
    <t>X021220283L0030</t>
  </si>
  <si>
    <t>臭水河桥</t>
  </si>
  <si>
    <t>2*13米</t>
  </si>
  <si>
    <t>Y015220283L0010</t>
  </si>
  <si>
    <t>邱屯桥</t>
  </si>
  <si>
    <t>Y029220283L0010</t>
  </si>
  <si>
    <t>开原壕桥</t>
  </si>
  <si>
    <t>1*10米</t>
  </si>
  <si>
    <t>X048220283L0030</t>
  </si>
  <si>
    <t>东沟桥</t>
  </si>
  <si>
    <t>4.385</t>
  </si>
  <si>
    <t>Y007220283L0010</t>
  </si>
  <si>
    <t>芹柴河桥</t>
  </si>
  <si>
    <t>Y086220283L0020</t>
  </si>
  <si>
    <t>站西桥</t>
  </si>
  <si>
    <t>Y086220283L0030</t>
  </si>
  <si>
    <t>黄泥河桥</t>
  </si>
  <si>
    <t>Y002220283L0010</t>
  </si>
  <si>
    <t>法特村桥</t>
  </si>
  <si>
    <t>Y002220283L0020</t>
  </si>
  <si>
    <t>法特二社桥</t>
  </si>
  <si>
    <t>Y020220283L0010</t>
  </si>
  <si>
    <t>魏家桥</t>
  </si>
  <si>
    <t>Y116220283L0010</t>
  </si>
  <si>
    <t>五里一社桥</t>
  </si>
  <si>
    <t>1*13米</t>
  </si>
  <si>
    <t>Y063220283L0010</t>
  </si>
  <si>
    <t>五一桥</t>
  </si>
  <si>
    <t>Y066220283L0020</t>
  </si>
  <si>
    <t>长兴桥</t>
  </si>
  <si>
    <t>Y117220283L0070</t>
  </si>
  <si>
    <t>东富岔道桥</t>
  </si>
  <si>
    <t>Y029220283L0050</t>
  </si>
  <si>
    <t>渠道桥</t>
  </si>
  <si>
    <t>Y073220283L0060</t>
  </si>
  <si>
    <t>福康东桥</t>
  </si>
  <si>
    <t>永吉县</t>
  </si>
  <si>
    <t>X028220221L0010</t>
  </si>
  <si>
    <t>繁荣北大桥</t>
  </si>
  <si>
    <t>159.923</t>
  </si>
  <si>
    <t>1*13现浇板桥</t>
  </si>
  <si>
    <t>X028220221L0020</t>
  </si>
  <si>
    <t>达二东桥</t>
  </si>
  <si>
    <t>170.123</t>
  </si>
  <si>
    <t>2*13空心板桥</t>
  </si>
  <si>
    <t>X038220221L0020</t>
  </si>
  <si>
    <t>革命桥</t>
  </si>
  <si>
    <t>52.214</t>
  </si>
  <si>
    <t>X038220221L0040</t>
  </si>
  <si>
    <t>双榆树桥</t>
  </si>
  <si>
    <t>65.227</t>
  </si>
  <si>
    <t>X039220221L0040</t>
  </si>
  <si>
    <t>小城子桥</t>
  </si>
  <si>
    <t>25.414</t>
  </si>
  <si>
    <t>2*8空心板桥</t>
  </si>
  <si>
    <t>X039220221L0060</t>
  </si>
  <si>
    <t>王家街桥</t>
  </si>
  <si>
    <t>31.574</t>
  </si>
  <si>
    <t>X039220221L0080</t>
  </si>
  <si>
    <t>卢家二号桥</t>
  </si>
  <si>
    <t>41.613</t>
  </si>
  <si>
    <t>2*8现浇板桥</t>
  </si>
  <si>
    <t>X039220221L0120</t>
  </si>
  <si>
    <t>五里河桥</t>
  </si>
  <si>
    <t>60.148</t>
  </si>
  <si>
    <t>Y023220221L0010</t>
  </si>
  <si>
    <t>万昌清沟桥</t>
  </si>
  <si>
    <t>7.8</t>
  </si>
  <si>
    <t>1*13空心板桥</t>
  </si>
  <si>
    <t>桦甸市</t>
  </si>
  <si>
    <t>Y001220282L0020</t>
  </si>
  <si>
    <t>复兴桥</t>
  </si>
  <si>
    <t>Y011220282L0040</t>
  </si>
  <si>
    <t>高丽桥</t>
  </si>
  <si>
    <t>Y034220282L0030</t>
  </si>
  <si>
    <t>云峰桥</t>
  </si>
  <si>
    <t>1*10空心板桥</t>
  </si>
  <si>
    <t>伊通满族自治县</t>
  </si>
  <si>
    <t>四平市</t>
  </si>
  <si>
    <t>X065220323L0100</t>
  </si>
  <si>
    <t>宏伟桥</t>
  </si>
  <si>
    <t>预应力砼空心板、薄壁台、桩基础</t>
  </si>
  <si>
    <t>公主岭市</t>
  </si>
  <si>
    <t>Y047220381L0030</t>
  </si>
  <si>
    <t>古井桥</t>
  </si>
  <si>
    <t>新建1*8米桥</t>
  </si>
  <si>
    <t>X064220381L0040</t>
  </si>
  <si>
    <t>尖山子桥</t>
  </si>
  <si>
    <t>1*16预应力混凝土空心板</t>
  </si>
  <si>
    <t>X061220381L0070</t>
  </si>
  <si>
    <t>下台子桥</t>
  </si>
  <si>
    <t>6*16预应力混凝土空心板</t>
  </si>
  <si>
    <t>X069220381L0120</t>
  </si>
  <si>
    <t>王家窝堡桥</t>
  </si>
  <si>
    <t>4*20预应力混凝土简支转连续箱梁桥</t>
  </si>
  <si>
    <t>Y048220381L0010</t>
  </si>
  <si>
    <t>双河桥</t>
  </si>
  <si>
    <t>东丰县</t>
  </si>
  <si>
    <t>辽源市</t>
  </si>
  <si>
    <t>X079220421L0170</t>
  </si>
  <si>
    <t>双河二桥</t>
  </si>
  <si>
    <t>新建2*8米桥</t>
  </si>
  <si>
    <t>X087220421L0020</t>
  </si>
  <si>
    <t>鲜明桥</t>
  </si>
  <si>
    <t>新建1*6米桥</t>
  </si>
  <si>
    <t>Y002220421L0020</t>
  </si>
  <si>
    <t>陈大桥</t>
  </si>
  <si>
    <t>Y007220421L0010</t>
  </si>
  <si>
    <t>二道桥</t>
  </si>
  <si>
    <t>Y009220421L0010</t>
  </si>
  <si>
    <t>富民大桥</t>
  </si>
  <si>
    <t>新建4*20米桥</t>
  </si>
  <si>
    <t>Y012220421L0010</t>
  </si>
  <si>
    <t>太升三组桥</t>
  </si>
  <si>
    <t>Y040220421L0020</t>
  </si>
  <si>
    <t>屯基桥</t>
  </si>
  <si>
    <t>Y043220421L0100</t>
  </si>
  <si>
    <t>山里桥</t>
  </si>
  <si>
    <t>新建3*8米桥</t>
  </si>
  <si>
    <t>Y043220421L0140</t>
  </si>
  <si>
    <t>金牛桥</t>
  </si>
  <si>
    <t>Y045220421L0020</t>
  </si>
  <si>
    <t>南福星四组桥</t>
  </si>
  <si>
    <t>Y065220421L0010</t>
  </si>
  <si>
    <t>二道岗一组桥</t>
  </si>
  <si>
    <t>Y079220421L0030</t>
  </si>
  <si>
    <t>富山四组桥</t>
  </si>
  <si>
    <t>东辽县</t>
  </si>
  <si>
    <t>X065220422L0040</t>
  </si>
  <si>
    <t>洛河桥</t>
  </si>
  <si>
    <t>新建桥梁1*13米桥</t>
  </si>
  <si>
    <t>X066220422L0020</t>
  </si>
  <si>
    <t>千两桥</t>
  </si>
  <si>
    <t>新建桥梁2*13米桥</t>
  </si>
  <si>
    <t>X066220422L0030</t>
  </si>
  <si>
    <t>正义桥</t>
  </si>
  <si>
    <t>X066220422L0100</t>
  </si>
  <si>
    <t>水缸桥</t>
  </si>
  <si>
    <t>X066220422L0120</t>
  </si>
  <si>
    <t>云顶一桥</t>
  </si>
  <si>
    <t>X080220422L0090</t>
  </si>
  <si>
    <t>启富桥</t>
  </si>
  <si>
    <t>X080220422L0100</t>
  </si>
  <si>
    <t>双龙桥</t>
  </si>
  <si>
    <t>X082220422L0190</t>
  </si>
  <si>
    <t>安中二桥</t>
  </si>
  <si>
    <t>X085220422L0060</t>
  </si>
  <si>
    <t>双山桥</t>
  </si>
  <si>
    <t>新建桥梁2*8米桥</t>
  </si>
  <si>
    <t>Y001220422L0010</t>
  </si>
  <si>
    <t>连泉桥</t>
  </si>
  <si>
    <t>Y003220422L0010</t>
  </si>
  <si>
    <t>小白泉2桥</t>
  </si>
  <si>
    <t>新建桥梁1*10米桥</t>
  </si>
  <si>
    <t>Y017220422L0010</t>
  </si>
  <si>
    <t>石咀大桥</t>
  </si>
  <si>
    <t>新建桥梁3*13米桥</t>
  </si>
  <si>
    <t>Y026220422L0010</t>
  </si>
  <si>
    <t xml:space="preserve"> 水缸桥</t>
  </si>
  <si>
    <t>Y030220422L0010</t>
  </si>
  <si>
    <t>河信桥</t>
  </si>
  <si>
    <t>Y056220422L0020</t>
  </si>
  <si>
    <t>半截沟桥</t>
  </si>
  <si>
    <t>Y059220422L0020</t>
  </si>
  <si>
    <t>安和二桥</t>
  </si>
  <si>
    <t>新建桥梁1*8米桥</t>
  </si>
  <si>
    <t>Y059220422L0090</t>
  </si>
  <si>
    <t>新华桥</t>
  </si>
  <si>
    <t>Y075220422L0010</t>
  </si>
  <si>
    <t>福兴桥</t>
  </si>
  <si>
    <t>Y075220422L0040</t>
  </si>
  <si>
    <t>芦龙一桥</t>
  </si>
  <si>
    <t>新建桥梁2*10米桥</t>
  </si>
  <si>
    <t>Y083220422L0020</t>
  </si>
  <si>
    <t>毕家桥</t>
  </si>
  <si>
    <t>新建桥梁2*16米桥</t>
  </si>
  <si>
    <t>Y092220422L0020</t>
  </si>
  <si>
    <t>五家桥</t>
  </si>
  <si>
    <t>Y092220422L0030</t>
  </si>
  <si>
    <t>玉田桥</t>
  </si>
  <si>
    <t>Y093220422L0010</t>
  </si>
  <si>
    <t>大道桥</t>
  </si>
  <si>
    <t>新建桥梁5*13米桥</t>
  </si>
  <si>
    <t>Y095220422L0040</t>
  </si>
  <si>
    <t>石驿二桥</t>
  </si>
  <si>
    <t>Y095220422L0050</t>
  </si>
  <si>
    <t>石驿桥</t>
  </si>
  <si>
    <t>Y115220422L0050</t>
  </si>
  <si>
    <t>福安桥</t>
  </si>
  <si>
    <t>Y136220422L0040</t>
  </si>
  <si>
    <t>三阳桥</t>
  </si>
  <si>
    <t>Y148220422L0010</t>
  </si>
  <si>
    <t>路河桥</t>
  </si>
  <si>
    <t>通化县</t>
  </si>
  <si>
    <t>通化市</t>
  </si>
  <si>
    <t>Y009220521L0070</t>
  </si>
  <si>
    <t>茧场小桥</t>
  </si>
  <si>
    <t>新建1*8米钢筋混凝土现浇矩形板梁桥</t>
  </si>
  <si>
    <t>X090220521L0040</t>
  </si>
  <si>
    <t>大横道河桥</t>
  </si>
  <si>
    <t>新建4*20预应力混凝土简支转连续小箱梁桥</t>
  </si>
  <si>
    <t>X090220521L0030</t>
  </si>
  <si>
    <t>二密桥</t>
  </si>
  <si>
    <t>新建3*20米钢预应力箱梁桥</t>
  </si>
  <si>
    <t>Y007220521L0010</t>
  </si>
  <si>
    <t>跃进桥</t>
  </si>
  <si>
    <t>Y013220521L0080</t>
  </si>
  <si>
    <t>头棚小桥</t>
  </si>
  <si>
    <r>
      <rPr>
        <sz val="10"/>
        <color indexed="8"/>
        <rFont val="宋体"/>
        <charset val="134"/>
      </rPr>
      <t>新建4</t>
    </r>
    <r>
      <rPr>
        <sz val="10"/>
        <rFont val="宋体"/>
        <charset val="134"/>
      </rPr>
      <t>*13米钢筋混凝土空心板梁桥</t>
    </r>
  </si>
  <si>
    <t>Y026220521L0010</t>
  </si>
  <si>
    <t>大泉源桥</t>
  </si>
  <si>
    <t>新建4*20米钢预应力箱梁桥</t>
  </si>
  <si>
    <t>X088220521L0100</t>
  </si>
  <si>
    <t>富民川桥</t>
  </si>
  <si>
    <t>X088220521L0110</t>
  </si>
  <si>
    <t>红光桥</t>
  </si>
  <si>
    <t>新建2*10米钢筋混凝土现浇矩形板梁桥</t>
  </si>
  <si>
    <t>X088220521L0120</t>
  </si>
  <si>
    <t>富民川西桥</t>
  </si>
  <si>
    <t>Y009220521L0040</t>
  </si>
  <si>
    <t>荣胜桥</t>
  </si>
  <si>
    <t>集安市</t>
  </si>
  <si>
    <t>Y021220582L0040</t>
  </si>
  <si>
    <t>新建三号桥</t>
  </si>
  <si>
    <t>重建1*10m空心板桥</t>
  </si>
  <si>
    <t>Y026220582L0010</t>
  </si>
  <si>
    <t>泉眼一号桥</t>
  </si>
  <si>
    <t>重建2*10m空心板桥</t>
  </si>
  <si>
    <t>X113220582L0170</t>
  </si>
  <si>
    <t>榆林桥</t>
  </si>
  <si>
    <t>重建4*13m预应力混凝土简支空心板桥</t>
  </si>
  <si>
    <t>Y019220582L0020</t>
  </si>
  <si>
    <t>金家三组桥</t>
  </si>
  <si>
    <t>重建2*8m现浇矩形板桥，桥梁宽度7m</t>
  </si>
  <si>
    <t>Y019220582L0030</t>
  </si>
  <si>
    <t>金家桥</t>
  </si>
  <si>
    <t>重建1*8m现浇矩形板桥，桥梁宽度7m</t>
  </si>
  <si>
    <t>Y024220582L0020</t>
  </si>
  <si>
    <t>双兴二号桥</t>
  </si>
  <si>
    <t>Y029220582L0050</t>
  </si>
  <si>
    <t>大干桥</t>
  </si>
  <si>
    <t>Y031220582L0010</t>
  </si>
  <si>
    <t>大滿洞桥</t>
  </si>
  <si>
    <t>Y038220582L0010</t>
  </si>
  <si>
    <t>板岔桥</t>
  </si>
  <si>
    <t>Y005220582L0010</t>
  </si>
  <si>
    <t>敬老院桥</t>
  </si>
  <si>
    <t>重建3*8m现浇矩形板桥，桥梁宽度7m</t>
  </si>
  <si>
    <t>Y006220582L0020</t>
  </si>
  <si>
    <t>东明桥</t>
  </si>
  <si>
    <t>Y012220582L0020</t>
  </si>
  <si>
    <t>江口二号桥</t>
  </si>
  <si>
    <t>Y009220582L0010</t>
  </si>
  <si>
    <t>团结桥</t>
  </si>
  <si>
    <t>重建4*13m空心板桥，桥梁宽度8m，右偏45°</t>
  </si>
  <si>
    <t>Y027220582L0010</t>
  </si>
  <si>
    <t>娄子沟村桥</t>
  </si>
  <si>
    <t>重建3*13m空心板桥，桥梁宽度8m，右偏45°</t>
  </si>
  <si>
    <t>Y039220582L0030</t>
  </si>
  <si>
    <t>中兴三号桥</t>
  </si>
  <si>
    <t>辉南县</t>
  </si>
  <si>
    <t>Y010220523L0010</t>
  </si>
  <si>
    <t>反修一号桥</t>
  </si>
  <si>
    <t>10*20米简支转连续箱梁桥</t>
  </si>
  <si>
    <t>梅河口市</t>
  </si>
  <si>
    <t>Y012220581l0010</t>
  </si>
  <si>
    <t>兴华桥</t>
  </si>
  <si>
    <t>1*10米桥</t>
  </si>
  <si>
    <t>Y139220581L0010</t>
  </si>
  <si>
    <t>红梅桥</t>
  </si>
  <si>
    <t>8*25米简支转连续箱梁桥</t>
  </si>
  <si>
    <t>白山市</t>
  </si>
  <si>
    <t>Y022220605L0010</t>
  </si>
  <si>
    <t>大阳岔一号桥</t>
  </si>
  <si>
    <t>新建2*20米简支转连续箱梁桥</t>
  </si>
  <si>
    <t>抚松县</t>
  </si>
  <si>
    <t>X118220621L0020</t>
  </si>
  <si>
    <t>温泉桥</t>
  </si>
  <si>
    <t>2*20米简支转连续箱梁桥</t>
  </si>
  <si>
    <t>Y027220621L0010</t>
  </si>
  <si>
    <t>江沿桥</t>
  </si>
  <si>
    <t>2*10钢筋空心板桥</t>
  </si>
  <si>
    <t>C049220621L0010</t>
  </si>
  <si>
    <t>两江桥</t>
  </si>
  <si>
    <t>本次申请272.2万元，另外将2017年车辆购置税中央补助资金（吉财建指[2017]352号）中抚松县楞场一号桥56万元和2017年债券助资金（吉财建指[2017]971号）中抚松县楞场一号桥12万元调至此项目。</t>
  </si>
  <si>
    <t>洮北区</t>
  </si>
  <si>
    <t>白城市</t>
  </si>
  <si>
    <t>Y031220802L0010</t>
  </si>
  <si>
    <t>十家子桥</t>
  </si>
  <si>
    <t>4*8板桥</t>
  </si>
  <si>
    <t>Y039220802L0010</t>
  </si>
  <si>
    <t>坎家坨子桥</t>
  </si>
  <si>
    <t>3*16板桥</t>
  </si>
  <si>
    <t>本次申请78.8万元，另外将2017年债券助资金（吉财建指[2017]971号）中洮北区债券资金18.3万元调至此项目。</t>
  </si>
  <si>
    <t>Y069220802L0010</t>
  </si>
  <si>
    <t>明山村农道桥</t>
  </si>
  <si>
    <t>洮南市</t>
  </si>
  <si>
    <t>X152220881L0150</t>
  </si>
  <si>
    <t>古树桥</t>
  </si>
  <si>
    <t>6*20米简支转连续箱梁桥</t>
  </si>
  <si>
    <t>X161220881L0040</t>
  </si>
  <si>
    <t>永茂桥</t>
  </si>
  <si>
    <t>8*20米简支转连续箱梁桥</t>
  </si>
  <si>
    <t>X161220881L0030</t>
  </si>
  <si>
    <t>新发堡桥</t>
  </si>
  <si>
    <t>Y029220881L0010</t>
  </si>
  <si>
    <t>红星桥</t>
  </si>
  <si>
    <t>附表3：</t>
  </si>
  <si>
    <r>
      <rPr>
        <b/>
        <sz val="22"/>
        <color rgb="FF000000"/>
        <rFont val="Times New Roman"/>
        <charset val="134"/>
      </rPr>
      <t>2018</t>
    </r>
    <r>
      <rPr>
        <b/>
        <sz val="22"/>
        <color rgb="FF000000"/>
        <rFont val="宋体"/>
        <charset val="134"/>
      </rPr>
      <t>年安全生命防护工程省补助资金明细表（第一批）</t>
    </r>
  </si>
  <si>
    <r>
      <rPr>
        <b/>
        <sz val="10.5"/>
        <rFont val="宋体"/>
        <charset val="134"/>
      </rPr>
      <t>市</t>
    </r>
  </si>
  <si>
    <t>县</t>
  </si>
  <si>
    <r>
      <rPr>
        <b/>
        <sz val="10.5"/>
        <rFont val="宋体"/>
        <charset val="134"/>
      </rPr>
      <t>公路编号</t>
    </r>
  </si>
  <si>
    <t>桩号起点</t>
  </si>
  <si>
    <t>桩号终点</t>
  </si>
  <si>
    <t>处置总里程（公里）</t>
  </si>
  <si>
    <t>隐患里程（公里）</t>
  </si>
  <si>
    <t>项目预算总投资（万元）</t>
  </si>
  <si>
    <t>Y809</t>
  </si>
  <si>
    <t>设置示警柱，波形梁，禁令标志、指路标志、警告标志</t>
  </si>
  <si>
    <t>Y810</t>
  </si>
  <si>
    <t>Y816</t>
  </si>
  <si>
    <t>Y811</t>
  </si>
  <si>
    <t>Y812</t>
  </si>
  <si>
    <t>Y818</t>
  </si>
  <si>
    <t>Y819</t>
  </si>
  <si>
    <t>Y824</t>
  </si>
  <si>
    <t>Y832</t>
  </si>
  <si>
    <t>Y833</t>
  </si>
  <si>
    <t>双阳区</t>
  </si>
  <si>
    <t>Y901220112</t>
  </si>
  <si>
    <t>波形护栏、警示标志、指示标志</t>
  </si>
  <si>
    <t>Y902220112</t>
  </si>
  <si>
    <t>Y903220112</t>
  </si>
  <si>
    <t>Y904220112</t>
  </si>
  <si>
    <t>Y905220112</t>
  </si>
  <si>
    <t>Y907220112</t>
  </si>
  <si>
    <t>Y909220112</t>
  </si>
  <si>
    <t>Y910220112</t>
  </si>
  <si>
    <t>X007</t>
  </si>
  <si>
    <t>标志、标牌、波形护栏等。</t>
  </si>
  <si>
    <t>X009</t>
  </si>
  <si>
    <t>X011</t>
  </si>
  <si>
    <t>X015</t>
  </si>
  <si>
    <t>X016</t>
  </si>
  <si>
    <t>X027</t>
  </si>
  <si>
    <t>Y011</t>
  </si>
  <si>
    <t>Y613</t>
  </si>
  <si>
    <t>Y620</t>
  </si>
  <si>
    <t>Y622</t>
  </si>
  <si>
    <t>Y623</t>
  </si>
  <si>
    <t>X018220183</t>
  </si>
  <si>
    <t>警示标志、防撞设施、诱导标志</t>
  </si>
  <si>
    <t>Y005220183</t>
  </si>
  <si>
    <t>Y006220183</t>
  </si>
  <si>
    <t>Y010220183</t>
  </si>
  <si>
    <t>Y013220183</t>
  </si>
  <si>
    <t>Y722220183</t>
  </si>
  <si>
    <t>Y727220183</t>
  </si>
  <si>
    <t>Y733220183</t>
  </si>
  <si>
    <t>Y735220183</t>
  </si>
  <si>
    <t>Y740220183</t>
  </si>
  <si>
    <t>Y766220183</t>
  </si>
  <si>
    <t>Y767220183</t>
  </si>
  <si>
    <t>Y770220183</t>
  </si>
  <si>
    <t>X036</t>
  </si>
  <si>
    <t>标志标牌标线</t>
  </si>
  <si>
    <t>Y020</t>
  </si>
  <si>
    <t>磐石市</t>
  </si>
  <si>
    <t>X006</t>
  </si>
  <si>
    <t>护栏、警示诱导设施</t>
  </si>
  <si>
    <t>X051</t>
  </si>
  <si>
    <t>Y006</t>
  </si>
  <si>
    <t>Y008</t>
  </si>
  <si>
    <t>Y012</t>
  </si>
  <si>
    <t>x021</t>
  </si>
  <si>
    <t>护栏、警告标志</t>
  </si>
  <si>
    <t>x044</t>
  </si>
  <si>
    <t>x048</t>
  </si>
  <si>
    <t>Y014</t>
  </si>
  <si>
    <t>Y047</t>
  </si>
  <si>
    <t>Y050</t>
  </si>
  <si>
    <t>Y091</t>
  </si>
  <si>
    <t>Y096</t>
  </si>
  <si>
    <t>Y099</t>
  </si>
  <si>
    <t>Y114</t>
  </si>
  <si>
    <t>Y116</t>
  </si>
  <si>
    <t>X028220221</t>
  </si>
  <si>
    <t>13块标志</t>
  </si>
  <si>
    <t>X032220221</t>
  </si>
  <si>
    <t>23块标志</t>
  </si>
  <si>
    <t>X038220221</t>
  </si>
  <si>
    <t>25块标志</t>
  </si>
  <si>
    <t>X039220221</t>
  </si>
  <si>
    <t>19块标志</t>
  </si>
  <si>
    <t>Y001220221</t>
  </si>
  <si>
    <t>18块标志</t>
  </si>
  <si>
    <t>Y002220221</t>
  </si>
  <si>
    <t>1块标志</t>
  </si>
  <si>
    <t>Y006220221</t>
  </si>
  <si>
    <t>Y007220221</t>
  </si>
  <si>
    <t>2块标志</t>
  </si>
  <si>
    <t>Y008220221</t>
  </si>
  <si>
    <t>Y010220221</t>
  </si>
  <si>
    <t>3块标志</t>
  </si>
  <si>
    <t>Y012220221</t>
  </si>
  <si>
    <t>4块标志</t>
  </si>
  <si>
    <t>Y013220221</t>
  </si>
  <si>
    <t>Y016220221</t>
  </si>
  <si>
    <t>Y022220221</t>
  </si>
  <si>
    <t>Y023220221</t>
  </si>
  <si>
    <t>Y025220221</t>
  </si>
  <si>
    <t>Y029220221</t>
  </si>
  <si>
    <t>Y030220221</t>
  </si>
  <si>
    <t>Y034220221</t>
  </si>
  <si>
    <t>Y039220221</t>
  </si>
  <si>
    <t>Y041220221</t>
  </si>
  <si>
    <t>5块标志</t>
  </si>
  <si>
    <t>Y045220221</t>
  </si>
  <si>
    <t>梨树县</t>
  </si>
  <si>
    <t>Y001</t>
  </si>
  <si>
    <t>护栏、视线诱导、警示标志等</t>
  </si>
  <si>
    <t>Y003</t>
  </si>
  <si>
    <t>Y013</t>
  </si>
  <si>
    <t>Y015</t>
  </si>
  <si>
    <t>Y023</t>
  </si>
  <si>
    <t>Y029</t>
  </si>
  <si>
    <t>Y035</t>
  </si>
  <si>
    <t>Y036</t>
  </si>
  <si>
    <t>Y040</t>
  </si>
  <si>
    <t>Y043</t>
  </si>
  <si>
    <t>Y045</t>
  </si>
  <si>
    <t>Y046</t>
  </si>
  <si>
    <t>Y032</t>
  </si>
  <si>
    <t>X056</t>
  </si>
  <si>
    <t>Y016</t>
  </si>
  <si>
    <t>Y019</t>
  </si>
  <si>
    <t>Y007</t>
  </si>
  <si>
    <t>Y009</t>
  </si>
  <si>
    <t>X083220421</t>
  </si>
  <si>
    <t>标志标线处置、边沟、交叉口综合处置、加装护栏</t>
  </si>
  <si>
    <t>X100220421</t>
  </si>
  <si>
    <t>加装护栏</t>
  </si>
  <si>
    <t>Y001220421</t>
  </si>
  <si>
    <t>交叉口综合处置</t>
  </si>
  <si>
    <t>Y002220421</t>
  </si>
  <si>
    <t>Y003220421</t>
  </si>
  <si>
    <t>Y004220421</t>
  </si>
  <si>
    <t>Y009220421</t>
  </si>
  <si>
    <t>Y010220421</t>
  </si>
  <si>
    <t>标志标线处置</t>
  </si>
  <si>
    <t>Y011220421</t>
  </si>
  <si>
    <t>交叉口综合处置、标志标线处置</t>
  </si>
  <si>
    <t>Y012220421</t>
  </si>
  <si>
    <t>交叉口综合处置、标志标线处置、加装护栏</t>
  </si>
  <si>
    <t>Y043220421</t>
  </si>
  <si>
    <t>Y054220421</t>
  </si>
  <si>
    <t>Y060220421</t>
  </si>
  <si>
    <t>加装护栏、标志标线处置</t>
  </si>
  <si>
    <t>X065220422</t>
  </si>
  <si>
    <t>X066220422</t>
  </si>
  <si>
    <t>X082220422</t>
  </si>
  <si>
    <t>X083220422</t>
  </si>
  <si>
    <t>X085220422</t>
  </si>
  <si>
    <t>Y006220422</t>
  </si>
  <si>
    <t>Y007220422</t>
  </si>
  <si>
    <t>Y010220422</t>
  </si>
  <si>
    <t>Y013220422</t>
  </si>
  <si>
    <t>Y014220422</t>
  </si>
  <si>
    <t>Y015220422</t>
  </si>
  <si>
    <t>Y016220422</t>
  </si>
  <si>
    <t>Y024220422</t>
  </si>
  <si>
    <t>Y025220422</t>
  </si>
  <si>
    <t>Y026220422</t>
  </si>
  <si>
    <t>Y032220422</t>
  </si>
  <si>
    <t>Y035220422</t>
  </si>
  <si>
    <t>Y037220422</t>
  </si>
  <si>
    <t>Y040220422</t>
  </si>
  <si>
    <t>Y044220422</t>
  </si>
  <si>
    <t>Y047220422</t>
  </si>
  <si>
    <t>Y051220422</t>
  </si>
  <si>
    <t>Y054220422</t>
  </si>
  <si>
    <t>Y055220422</t>
  </si>
  <si>
    <t>二道江区</t>
  </si>
  <si>
    <t>Y004</t>
  </si>
  <si>
    <t>护栏、标志、道口标注</t>
  </si>
  <si>
    <t>Y005</t>
  </si>
  <si>
    <t>护栏</t>
  </si>
  <si>
    <t>护栏、挡土墙、标志、道口标注</t>
  </si>
  <si>
    <t>护栏、标志</t>
  </si>
  <si>
    <t>Y010</t>
  </si>
  <si>
    <t>护栏、挡土墙、标志</t>
  </si>
  <si>
    <t>X096</t>
  </si>
  <si>
    <t>防撞墙、护栏、视线诱导、警示标志等</t>
  </si>
  <si>
    <t>柳河县</t>
  </si>
  <si>
    <t>X100</t>
  </si>
  <si>
    <t>X105</t>
  </si>
  <si>
    <t>完善标志标线、加装护栏、警示诱导设施</t>
  </si>
  <si>
    <t>X109</t>
  </si>
  <si>
    <t>X089</t>
  </si>
  <si>
    <t>标志、标线、护栏</t>
  </si>
  <si>
    <t>X093</t>
  </si>
  <si>
    <t>Y002</t>
  </si>
  <si>
    <t>Y017</t>
  </si>
  <si>
    <t>Y018</t>
  </si>
  <si>
    <t>Y021</t>
  </si>
  <si>
    <t>Y026</t>
  </si>
  <si>
    <t>Y027</t>
  </si>
  <si>
    <t>Y028</t>
  </si>
  <si>
    <t>Y030</t>
  </si>
  <si>
    <t>Y041</t>
  </si>
  <si>
    <t>Y042</t>
  </si>
  <si>
    <t>Y044</t>
  </si>
  <si>
    <t>Y048</t>
  </si>
  <si>
    <t>Y049</t>
  </si>
  <si>
    <t>Y051</t>
  </si>
  <si>
    <t>Y052</t>
  </si>
  <si>
    <t>Y053</t>
  </si>
  <si>
    <t>Y055</t>
  </si>
  <si>
    <t>大安市</t>
  </si>
  <si>
    <t>设置警示桩、完善标志标线</t>
  </si>
  <si>
    <t>X160</t>
  </si>
  <si>
    <t>X164</t>
  </si>
  <si>
    <t>Y022</t>
  </si>
  <si>
    <t>Y024</t>
  </si>
  <si>
    <t>Y025</t>
  </si>
  <si>
    <t>Y031</t>
  </si>
  <si>
    <t>Y038</t>
  </si>
  <si>
    <t>Y039</t>
  </si>
  <si>
    <t>Y057</t>
  </si>
  <si>
    <t>Y058</t>
  </si>
  <si>
    <t>Y059</t>
  </si>
  <si>
    <t>Y060</t>
  </si>
  <si>
    <t>Y069</t>
  </si>
  <si>
    <t>Y071</t>
  </si>
  <si>
    <t>通榆县</t>
  </si>
  <si>
    <t>道口桩、标志标牌标线</t>
  </si>
  <si>
    <t>Y061</t>
  </si>
  <si>
    <t>安图县</t>
  </si>
  <si>
    <t>延边朝鲜族自治州</t>
  </si>
  <si>
    <t>Y00222426</t>
  </si>
  <si>
    <t>标志标线及防护护栏</t>
  </si>
  <si>
    <t>本次申请11.6万元，另外将2017年债券助资金（吉财建指[2017]971号）中安图县债券资金7万元调至此项目。</t>
  </si>
  <si>
    <t>Y00622426</t>
  </si>
  <si>
    <t>Y00922426</t>
  </si>
  <si>
    <t>Y01022426</t>
  </si>
  <si>
    <t>Y01222426</t>
  </si>
  <si>
    <t>Y01522426</t>
  </si>
  <si>
    <t>Y01622426</t>
  </si>
  <si>
    <t>Y01722426</t>
  </si>
  <si>
    <t>Y019222426</t>
  </si>
  <si>
    <t>Y020222426</t>
  </si>
  <si>
    <t>Y02222426</t>
  </si>
  <si>
    <t>Y02322426</t>
  </si>
  <si>
    <t>Y025222426</t>
  </si>
  <si>
    <t>Y026222426</t>
  </si>
  <si>
    <t>Y03422426</t>
  </si>
  <si>
    <t>敦化市</t>
  </si>
  <si>
    <t>Y001222403</t>
  </si>
  <si>
    <t>Y002222403</t>
  </si>
  <si>
    <t>Y033222403</t>
  </si>
  <si>
    <t>Y036222403</t>
  </si>
  <si>
    <t>Y037222403</t>
  </si>
  <si>
    <t>Y038222403</t>
  </si>
  <si>
    <t>Y039222403</t>
  </si>
  <si>
    <t>Y040222403</t>
  </si>
  <si>
    <t>龙井市</t>
  </si>
  <si>
    <t>X168</t>
  </si>
  <si>
    <t>交通安全防护工程</t>
  </si>
  <si>
    <t>X650</t>
  </si>
  <si>
    <t>图们市</t>
  </si>
  <si>
    <t>X169</t>
  </si>
  <si>
    <t>标志标牌及波形护栏</t>
  </si>
  <si>
    <t>汪清县</t>
  </si>
  <si>
    <t>x172</t>
  </si>
  <si>
    <t>设置标志、护栏、示警桩、轮廓标、凸透镜</t>
  </si>
  <si>
    <t>X173</t>
  </si>
  <si>
    <t>X186</t>
  </si>
  <si>
    <t>X188</t>
  </si>
  <si>
    <t>扶余县</t>
  </si>
  <si>
    <t>松原市</t>
  </si>
  <si>
    <t>X145</t>
  </si>
  <si>
    <t>增设标志、警示桩、标线</t>
  </si>
  <si>
    <t>本次申请3.7万元，另外将2017年车辆购置税中央补助资金（吉财建指[2017]368号）中扶余县Y054中8万元调至此项目。</t>
  </si>
  <si>
    <t>增设安全护栏、标志</t>
  </si>
  <si>
    <t>本项目为2017年项目，本次申请8万元为补差资金。</t>
  </si>
  <si>
    <t>C008</t>
  </si>
  <si>
    <t>本项目为2017年项目，本次申请7万元为补差资金。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</si>
</sst>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0_ "/>
    <numFmt numFmtId="178" formatCode="0;[Red]0"/>
    <numFmt numFmtId="179" formatCode="_ * #,##0.0_ ;_ * \-#,##0.0_ ;_ * &quot;-&quot;??_ ;_ @_ "/>
    <numFmt numFmtId="180" formatCode="0.0_ "/>
    <numFmt numFmtId="181" formatCode="#0"/>
    <numFmt numFmtId="182" formatCode="0.00_);[Red]\(0.00\)"/>
    <numFmt numFmtId="183" formatCode="0.00_ "/>
    <numFmt numFmtId="184" formatCode="0.00;[Red]0.00"/>
  </numFmts>
  <fonts count="58">
    <font>
      <sz val="11"/>
      <color theme="1"/>
      <name val="宋体"/>
      <charset val="134"/>
      <scheme val="minor"/>
    </font>
    <font>
      <b/>
      <sz val="22"/>
      <color rgb="FF000000"/>
      <name val="Times New Roman"/>
      <charset val="134"/>
    </font>
    <font>
      <b/>
      <sz val="22"/>
      <color indexed="8"/>
      <name val="Times New Roman"/>
      <charset val="134"/>
    </font>
    <font>
      <b/>
      <sz val="10.5"/>
      <name val="Times New Roman"/>
      <charset val="134"/>
    </font>
    <font>
      <b/>
      <sz val="10.5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Arial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Arial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000000"/>
      <name val="Arial"/>
      <charset val="134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9"/>
      <color indexed="8"/>
      <name val="Arial"/>
      <charset val="134"/>
    </font>
    <font>
      <sz val="9"/>
      <color indexed="8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1" fillId="18" borderId="8" applyNumberFormat="0" applyAlignment="0" applyProtection="0">
      <alignment vertical="center"/>
    </xf>
    <xf numFmtId="0" fontId="48" fillId="18" borderId="6" applyNumberFormat="0" applyAlignment="0" applyProtection="0">
      <alignment vertical="center"/>
    </xf>
    <xf numFmtId="0" fontId="43" fillId="9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0" borderId="0">
      <alignment vertical="center"/>
    </xf>
    <xf numFmtId="0" fontId="5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6" fillId="0" borderId="2" xfId="8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178" fontId="0" fillId="0" borderId="2" xfId="0" applyNumberFormat="1" applyFont="1" applyFill="1" applyBorder="1" applyAlignment="1">
      <alignment vertical="center"/>
    </xf>
    <xf numFmtId="178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181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47" applyFont="1" applyFill="1" applyBorder="1" applyAlignment="1">
      <alignment horizontal="center" vertical="center"/>
    </xf>
    <xf numFmtId="180" fontId="10" fillId="0" borderId="2" xfId="47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9" fontId="14" fillId="0" borderId="2" xfId="8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20" fillId="0" borderId="2" xfId="8" applyNumberFormat="1" applyFont="1" applyFill="1" applyBorder="1" applyAlignment="1">
      <alignment horizontal="center" vertical="center" wrapText="1"/>
    </xf>
    <xf numFmtId="179" fontId="21" fillId="0" borderId="2" xfId="8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82" fontId="15" fillId="0" borderId="2" xfId="0" applyNumberFormat="1" applyFont="1" applyFill="1" applyBorder="1" applyAlignment="1">
      <alignment horizontal="center" vertical="center"/>
    </xf>
    <xf numFmtId="182" fontId="18" fillId="0" borderId="2" xfId="0" applyNumberFormat="1" applyFont="1" applyFill="1" applyBorder="1" applyAlignment="1">
      <alignment horizontal="center" vertical="center" wrapText="1"/>
    </xf>
    <xf numFmtId="182" fontId="1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179" fontId="22" fillId="0" borderId="2" xfId="8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182" fontId="10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horizontal="center" vertical="center"/>
    </xf>
    <xf numFmtId="49" fontId="16" fillId="0" borderId="2" xfId="5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9" fontId="26" fillId="0" borderId="2" xfId="8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9" fontId="29" fillId="0" borderId="2" xfId="8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83" fontId="32" fillId="0" borderId="2" xfId="0" applyNumberFormat="1" applyFont="1" applyFill="1" applyBorder="1" applyAlignment="1">
      <alignment horizontal="center" vertical="center"/>
    </xf>
    <xf numFmtId="184" fontId="32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183" fontId="33" fillId="0" borderId="2" xfId="0" applyNumberFormat="1" applyFont="1" applyFill="1" applyBorder="1" applyAlignment="1">
      <alignment horizontal="center" vertical="center"/>
    </xf>
    <xf numFmtId="183" fontId="34" fillId="0" borderId="2" xfId="5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vertical="center"/>
    </xf>
    <xf numFmtId="183" fontId="35" fillId="0" borderId="2" xfId="50" applyNumberFormat="1" applyFont="1" applyFill="1" applyBorder="1" applyAlignment="1">
      <alignment horizontal="right" vertical="center" wrapText="1"/>
    </xf>
    <xf numFmtId="183" fontId="34" fillId="0" borderId="2" xfId="5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183" fontId="34" fillId="0" borderId="2" xfId="50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4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7"/>
  <sheetViews>
    <sheetView tabSelected="1" zoomScale="130" zoomScaleNormal="130" workbookViewId="0">
      <selection activeCell="A2" sqref="A2:E2"/>
    </sheetView>
  </sheetViews>
  <sheetFormatPr defaultColWidth="9" defaultRowHeight="13.5" outlineLevelCol="4"/>
  <cols>
    <col min="1" max="1" width="21.3416666666667" customWidth="1"/>
    <col min="2" max="2" width="17.6916666666667" customWidth="1"/>
    <col min="3" max="3" width="18.3583333333333" customWidth="1"/>
    <col min="4" max="4" width="21.25" customWidth="1"/>
    <col min="5" max="5" width="9.7" customWidth="1"/>
  </cols>
  <sheetData>
    <row r="1" spans="1:1">
      <c r="A1" t="s">
        <v>0</v>
      </c>
    </row>
    <row r="2" ht="60" customHeight="1" spans="1:5">
      <c r="A2" s="77" t="s">
        <v>1</v>
      </c>
      <c r="B2" s="77"/>
      <c r="C2" s="77"/>
      <c r="D2" s="77"/>
      <c r="E2" s="77"/>
    </row>
    <row r="3" spans="4:5">
      <c r="D3" s="78" t="s">
        <v>2</v>
      </c>
      <c r="E3" s="78"/>
    </row>
    <row r="4" spans="1:5">
      <c r="A4" s="7" t="s">
        <v>3</v>
      </c>
      <c r="B4" s="7" t="s">
        <v>4</v>
      </c>
      <c r="C4" s="7" t="s">
        <v>5</v>
      </c>
      <c r="D4" s="7" t="s">
        <v>6</v>
      </c>
      <c r="E4" s="79" t="s">
        <v>7</v>
      </c>
    </row>
    <row r="5" spans="1:5">
      <c r="A5" s="7"/>
      <c r="B5" s="7"/>
      <c r="C5" s="80" t="s">
        <v>8</v>
      </c>
      <c r="D5" s="80" t="s">
        <v>9</v>
      </c>
      <c r="E5" s="79"/>
    </row>
    <row r="6" spans="1:5">
      <c r="A6" s="7" t="s">
        <v>10</v>
      </c>
      <c r="B6" s="81">
        <f>SUM(C6,D6)</f>
        <v>10479.7</v>
      </c>
      <c r="C6" s="82">
        <f>SUM(C7,C10:C12,C15:C18,C22:C24,C27:C28,C30:C31,C35:C36,C38)</f>
        <v>7157.1</v>
      </c>
      <c r="D6" s="81">
        <f>SUM(D7,D10:D12,D15,D17,D19:D21,D23:D25,D27,D29:D31,D35:D36,D39:D42)</f>
        <v>3322.6</v>
      </c>
      <c r="E6" s="83"/>
    </row>
    <row r="7" spans="1:5">
      <c r="A7" s="84" t="s">
        <v>11</v>
      </c>
      <c r="B7" s="85">
        <f>SUM(C7,D7)</f>
        <v>485.4</v>
      </c>
      <c r="C7" s="86">
        <f>C9</f>
        <v>259.4</v>
      </c>
      <c r="D7" s="86">
        <f>SUM(D8:D9)</f>
        <v>226</v>
      </c>
      <c r="E7" s="83"/>
    </row>
    <row r="8" spans="1:5">
      <c r="A8" s="87" t="s">
        <v>12</v>
      </c>
      <c r="B8" s="88">
        <f t="shared" ref="B8:B47" si="0">SUM(C8,D8)</f>
        <v>190.2</v>
      </c>
      <c r="C8" s="89"/>
      <c r="D8" s="88">
        <v>190.2</v>
      </c>
      <c r="E8" s="83"/>
    </row>
    <row r="9" spans="1:5">
      <c r="A9" s="87" t="s">
        <v>13</v>
      </c>
      <c r="B9" s="88">
        <f t="shared" si="0"/>
        <v>295.2</v>
      </c>
      <c r="C9" s="88">
        <v>259.4</v>
      </c>
      <c r="D9" s="88">
        <v>35.8</v>
      </c>
      <c r="E9" s="83"/>
    </row>
    <row r="10" spans="1:5">
      <c r="A10" s="84" t="s">
        <v>14</v>
      </c>
      <c r="B10" s="85">
        <f t="shared" si="0"/>
        <v>172.6</v>
      </c>
      <c r="C10" s="86">
        <v>73.6</v>
      </c>
      <c r="D10" s="86">
        <v>99</v>
      </c>
      <c r="E10" s="83"/>
    </row>
    <row r="11" spans="1:5">
      <c r="A11" s="84" t="s">
        <v>15</v>
      </c>
      <c r="B11" s="85">
        <f t="shared" si="0"/>
        <v>395.9</v>
      </c>
      <c r="C11" s="86">
        <v>324.9</v>
      </c>
      <c r="D11" s="86">
        <v>71</v>
      </c>
      <c r="E11" s="83"/>
    </row>
    <row r="12" spans="1:5">
      <c r="A12" s="84" t="s">
        <v>16</v>
      </c>
      <c r="B12" s="85">
        <f t="shared" si="0"/>
        <v>514.1</v>
      </c>
      <c r="C12" s="86">
        <f>SUM(C13:C14)</f>
        <v>509.8</v>
      </c>
      <c r="D12" s="86">
        <f>D14</f>
        <v>4.3</v>
      </c>
      <c r="E12" s="83"/>
    </row>
    <row r="13" spans="1:5">
      <c r="A13" s="87" t="s">
        <v>17</v>
      </c>
      <c r="B13" s="88">
        <f t="shared" si="0"/>
        <v>144.9</v>
      </c>
      <c r="C13" s="88">
        <v>144.9</v>
      </c>
      <c r="D13" s="86"/>
      <c r="E13" s="83"/>
    </row>
    <row r="14" spans="1:5">
      <c r="A14" s="87" t="s">
        <v>18</v>
      </c>
      <c r="B14" s="88">
        <f t="shared" si="0"/>
        <v>369.2</v>
      </c>
      <c r="C14" s="88">
        <v>364.9</v>
      </c>
      <c r="D14" s="88">
        <v>4.3</v>
      </c>
      <c r="E14" s="83"/>
    </row>
    <row r="15" spans="1:5">
      <c r="A15" s="84" t="s">
        <v>19</v>
      </c>
      <c r="B15" s="85">
        <f t="shared" si="0"/>
        <v>391.1</v>
      </c>
      <c r="C15" s="86">
        <v>371.4</v>
      </c>
      <c r="D15" s="86">
        <v>19.7</v>
      </c>
      <c r="E15" s="83"/>
    </row>
    <row r="16" spans="1:5">
      <c r="A16" s="84" t="s">
        <v>20</v>
      </c>
      <c r="B16" s="85">
        <f t="shared" si="0"/>
        <v>120.4</v>
      </c>
      <c r="C16" s="86">
        <v>120.4</v>
      </c>
      <c r="D16" s="86"/>
      <c r="E16" s="83"/>
    </row>
    <row r="17" spans="1:5">
      <c r="A17" s="90" t="s">
        <v>21</v>
      </c>
      <c r="B17" s="85">
        <f t="shared" si="0"/>
        <v>582.4</v>
      </c>
      <c r="C17" s="86">
        <v>532.6</v>
      </c>
      <c r="D17" s="86">
        <v>49.8</v>
      </c>
      <c r="E17" s="83"/>
    </row>
    <row r="18" spans="1:5">
      <c r="A18" s="84" t="s">
        <v>22</v>
      </c>
      <c r="B18" s="85">
        <f t="shared" si="0"/>
        <v>61.7</v>
      </c>
      <c r="C18" s="86">
        <v>61.7</v>
      </c>
      <c r="D18" s="86"/>
      <c r="E18" s="83"/>
    </row>
    <row r="19" spans="1:5">
      <c r="A19" s="84" t="s">
        <v>23</v>
      </c>
      <c r="B19" s="85">
        <f t="shared" si="0"/>
        <v>26.2</v>
      </c>
      <c r="C19" s="86"/>
      <c r="D19" s="86">
        <v>26.2</v>
      </c>
      <c r="E19" s="83"/>
    </row>
    <row r="20" spans="1:5">
      <c r="A20" s="84" t="s">
        <v>24</v>
      </c>
      <c r="B20" s="85">
        <f t="shared" si="0"/>
        <v>14.4</v>
      </c>
      <c r="C20" s="86"/>
      <c r="D20" s="86">
        <v>14.4</v>
      </c>
      <c r="E20" s="83"/>
    </row>
    <row r="21" spans="1:5">
      <c r="A21" s="84" t="s">
        <v>25</v>
      </c>
      <c r="B21" s="85">
        <f t="shared" si="0"/>
        <v>718.6</v>
      </c>
      <c r="C21" s="86">
        <v>0</v>
      </c>
      <c r="D21" s="86">
        <v>718.6</v>
      </c>
      <c r="E21" s="83"/>
    </row>
    <row r="22" spans="1:5">
      <c r="A22" s="84" t="s">
        <v>26</v>
      </c>
      <c r="B22" s="85">
        <f t="shared" si="0"/>
        <v>573.4</v>
      </c>
      <c r="C22" s="86">
        <v>573.4</v>
      </c>
      <c r="D22" s="86"/>
      <c r="E22" s="83"/>
    </row>
    <row r="23" spans="1:5">
      <c r="A23" s="84" t="s">
        <v>27</v>
      </c>
      <c r="B23" s="85">
        <f t="shared" si="0"/>
        <v>428.4</v>
      </c>
      <c r="C23" s="86">
        <v>303.4</v>
      </c>
      <c r="D23" s="86">
        <v>125</v>
      </c>
      <c r="E23" s="83"/>
    </row>
    <row r="24" spans="1:5">
      <c r="A24" s="84" t="s">
        <v>28</v>
      </c>
      <c r="B24" s="85">
        <f t="shared" si="0"/>
        <v>1932.4</v>
      </c>
      <c r="C24" s="86">
        <v>1126.8</v>
      </c>
      <c r="D24" s="86">
        <v>805.6</v>
      </c>
      <c r="E24" s="83"/>
    </row>
    <row r="25" spans="1:5">
      <c r="A25" s="84" t="s">
        <v>29</v>
      </c>
      <c r="B25" s="85">
        <f t="shared" si="0"/>
        <v>108.8</v>
      </c>
      <c r="C25" s="86"/>
      <c r="D25" s="86">
        <f>D26</f>
        <v>108.8</v>
      </c>
      <c r="E25" s="83"/>
    </row>
    <row r="26" spans="1:5">
      <c r="A26" s="87" t="s">
        <v>30</v>
      </c>
      <c r="B26" s="88">
        <f t="shared" si="0"/>
        <v>108.8</v>
      </c>
      <c r="C26" s="86"/>
      <c r="D26" s="88">
        <v>108.8</v>
      </c>
      <c r="E26" s="83"/>
    </row>
    <row r="27" spans="1:5">
      <c r="A27" s="84" t="s">
        <v>31</v>
      </c>
      <c r="B27" s="85">
        <f t="shared" si="0"/>
        <v>1274.9</v>
      </c>
      <c r="C27" s="86">
        <v>934.1</v>
      </c>
      <c r="D27" s="86">
        <v>340.8</v>
      </c>
      <c r="E27" s="83"/>
    </row>
    <row r="28" spans="1:5">
      <c r="A28" s="84" t="s">
        <v>32</v>
      </c>
      <c r="B28" s="85">
        <f t="shared" si="0"/>
        <v>347.9</v>
      </c>
      <c r="C28" s="86">
        <v>347.9</v>
      </c>
      <c r="D28" s="86"/>
      <c r="E28" s="83"/>
    </row>
    <row r="29" spans="1:5">
      <c r="A29" s="84" t="s">
        <v>33</v>
      </c>
      <c r="B29" s="85">
        <f t="shared" si="0"/>
        <v>56.4</v>
      </c>
      <c r="C29" s="86"/>
      <c r="D29" s="86">
        <v>56.4</v>
      </c>
      <c r="E29" s="83"/>
    </row>
    <row r="30" spans="1:5">
      <c r="A30" s="84" t="s">
        <v>34</v>
      </c>
      <c r="B30" s="85">
        <f t="shared" si="0"/>
        <v>171.3</v>
      </c>
      <c r="C30" s="86">
        <v>145.5</v>
      </c>
      <c r="D30" s="86">
        <v>25.8</v>
      </c>
      <c r="E30" s="83"/>
    </row>
    <row r="31" spans="1:5">
      <c r="A31" s="84" t="s">
        <v>35</v>
      </c>
      <c r="B31" s="85">
        <f t="shared" si="0"/>
        <v>180.3</v>
      </c>
      <c r="C31" s="86">
        <v>157</v>
      </c>
      <c r="D31" s="86">
        <v>23.3</v>
      </c>
      <c r="E31" s="83"/>
    </row>
    <row r="32" spans="1:5">
      <c r="A32" s="84" t="s">
        <v>36</v>
      </c>
      <c r="B32" s="85">
        <f t="shared" si="0"/>
        <v>0</v>
      </c>
      <c r="C32" s="86">
        <f>C34</f>
        <v>0</v>
      </c>
      <c r="D32" s="86"/>
      <c r="E32" s="83"/>
    </row>
    <row r="33" spans="1:5">
      <c r="A33" s="87" t="s">
        <v>37</v>
      </c>
      <c r="B33" s="88">
        <f t="shared" si="0"/>
        <v>0</v>
      </c>
      <c r="C33" s="91"/>
      <c r="D33" s="91"/>
      <c r="E33" s="83"/>
    </row>
    <row r="34" spans="1:5">
      <c r="A34" s="87" t="s">
        <v>38</v>
      </c>
      <c r="B34" s="88">
        <f t="shared" si="0"/>
        <v>0</v>
      </c>
      <c r="C34" s="88">
        <v>0</v>
      </c>
      <c r="D34" s="91"/>
      <c r="E34" s="83"/>
    </row>
    <row r="35" spans="1:5">
      <c r="A35" s="84" t="s">
        <v>39</v>
      </c>
      <c r="B35" s="85">
        <f t="shared" si="0"/>
        <v>301</v>
      </c>
      <c r="C35" s="86">
        <v>286</v>
      </c>
      <c r="D35" s="86">
        <v>15</v>
      </c>
      <c r="E35" s="83"/>
    </row>
    <row r="36" spans="1:5">
      <c r="A36" s="84" t="s">
        <v>40</v>
      </c>
      <c r="B36" s="88">
        <f t="shared" si="0"/>
        <v>210.6</v>
      </c>
      <c r="C36" s="86">
        <f>C37</f>
        <v>209</v>
      </c>
      <c r="D36" s="86">
        <f>D37</f>
        <v>1.6</v>
      </c>
      <c r="E36" s="83"/>
    </row>
    <row r="37" spans="1:5">
      <c r="A37" s="87" t="s">
        <v>41</v>
      </c>
      <c r="B37" s="85">
        <f t="shared" si="0"/>
        <v>210.6</v>
      </c>
      <c r="C37" s="88">
        <v>209</v>
      </c>
      <c r="D37" s="88">
        <v>1.6</v>
      </c>
      <c r="E37" s="83"/>
    </row>
    <row r="38" spans="1:5">
      <c r="A38" s="84" t="s">
        <v>42</v>
      </c>
      <c r="B38" s="85">
        <f t="shared" si="0"/>
        <v>820.2</v>
      </c>
      <c r="C38" s="86">
        <v>820.2</v>
      </c>
      <c r="D38" s="86"/>
      <c r="E38" s="83"/>
    </row>
    <row r="39" spans="1:5">
      <c r="A39" s="84" t="s">
        <v>43</v>
      </c>
      <c r="B39" s="85">
        <f t="shared" si="0"/>
        <v>103.3</v>
      </c>
      <c r="C39" s="86"/>
      <c r="D39" s="86">
        <v>103.3</v>
      </c>
      <c r="E39" s="83"/>
    </row>
    <row r="40" ht="15" customHeight="1" spans="1:5">
      <c r="A40" s="84" t="s">
        <v>44</v>
      </c>
      <c r="B40" s="85">
        <f t="shared" si="0"/>
        <v>69.9</v>
      </c>
      <c r="C40" s="86"/>
      <c r="D40" s="86">
        <v>69.9</v>
      </c>
      <c r="E40" s="83"/>
    </row>
    <row r="41" spans="1:5">
      <c r="A41" s="84" t="s">
        <v>45</v>
      </c>
      <c r="B41" s="85">
        <f t="shared" si="0"/>
        <v>3.7</v>
      </c>
      <c r="C41" s="86"/>
      <c r="D41" s="86">
        <v>3.7</v>
      </c>
      <c r="E41" s="83"/>
    </row>
    <row r="42" spans="1:5">
      <c r="A42" s="84" t="s">
        <v>46</v>
      </c>
      <c r="B42" s="85">
        <f t="shared" si="0"/>
        <v>414.4</v>
      </c>
      <c r="C42" s="86"/>
      <c r="D42" s="86">
        <f>SUM(D43:D47)</f>
        <v>414.4</v>
      </c>
      <c r="E42" s="83"/>
    </row>
    <row r="43" spans="1:5">
      <c r="A43" s="87" t="s">
        <v>47</v>
      </c>
      <c r="B43" s="88">
        <f t="shared" si="0"/>
        <v>76.6</v>
      </c>
      <c r="C43" s="88"/>
      <c r="D43" s="88">
        <v>76.6</v>
      </c>
      <c r="E43" s="83"/>
    </row>
    <row r="44" spans="1:5">
      <c r="A44" s="87" t="s">
        <v>48</v>
      </c>
      <c r="B44" s="88">
        <f t="shared" si="0"/>
        <v>42.9</v>
      </c>
      <c r="C44" s="88"/>
      <c r="D44" s="88">
        <v>42.9</v>
      </c>
      <c r="E44" s="83"/>
    </row>
    <row r="45" spans="1:5">
      <c r="A45" s="87" t="s">
        <v>49</v>
      </c>
      <c r="B45" s="88">
        <f t="shared" si="0"/>
        <v>7.2</v>
      </c>
      <c r="C45" s="88"/>
      <c r="D45" s="88">
        <v>7.2</v>
      </c>
      <c r="E45" s="83"/>
    </row>
    <row r="46" spans="1:5">
      <c r="A46" s="87" t="s">
        <v>50</v>
      </c>
      <c r="B46" s="88">
        <f t="shared" si="0"/>
        <v>67.8</v>
      </c>
      <c r="C46" s="88"/>
      <c r="D46" s="88">
        <v>67.8</v>
      </c>
      <c r="E46" s="83"/>
    </row>
    <row r="47" spans="1:5">
      <c r="A47" s="87" t="s">
        <v>51</v>
      </c>
      <c r="B47" s="88">
        <f t="shared" si="0"/>
        <v>219.9</v>
      </c>
      <c r="C47" s="88"/>
      <c r="D47" s="88">
        <v>219.9</v>
      </c>
      <c r="E47" s="83"/>
    </row>
  </sheetData>
  <mergeCells count="5">
    <mergeCell ref="A2:E2"/>
    <mergeCell ref="D3:E3"/>
    <mergeCell ref="A4:A5"/>
    <mergeCell ref="B4:B5"/>
    <mergeCell ref="E4:E5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73"/>
  <sheetViews>
    <sheetView workbookViewId="0">
      <selection activeCell="F8" sqref="F8"/>
    </sheetView>
  </sheetViews>
  <sheetFormatPr defaultColWidth="9" defaultRowHeight="13.5"/>
  <cols>
    <col min="5" max="9" width="8.125" customWidth="1"/>
    <col min="14" max="14" width="12" customWidth="1"/>
  </cols>
  <sheetData>
    <row r="1" spans="1:1">
      <c r="A1" t="s">
        <v>52</v>
      </c>
    </row>
    <row r="2" ht="20.25" spans="1:16">
      <c r="A2" s="36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47"/>
    </row>
    <row r="3" ht="36" spans="1:16">
      <c r="A3" s="37" t="s">
        <v>54</v>
      </c>
      <c r="B3" s="37" t="s">
        <v>55</v>
      </c>
      <c r="C3" s="37" t="s">
        <v>56</v>
      </c>
      <c r="D3" s="37" t="s">
        <v>57</v>
      </c>
      <c r="E3" s="37" t="s">
        <v>58</v>
      </c>
      <c r="F3" s="37" t="s">
        <v>59</v>
      </c>
      <c r="G3" s="37" t="s">
        <v>60</v>
      </c>
      <c r="H3" s="37" t="s">
        <v>61</v>
      </c>
      <c r="I3" s="37" t="s">
        <v>62</v>
      </c>
      <c r="J3" s="37" t="s">
        <v>63</v>
      </c>
      <c r="K3" s="37" t="s">
        <v>64</v>
      </c>
      <c r="L3" s="13" t="s">
        <v>65</v>
      </c>
      <c r="M3" s="13" t="s">
        <v>66</v>
      </c>
      <c r="N3" s="13" t="s">
        <v>67</v>
      </c>
      <c r="O3" s="9" t="s">
        <v>7</v>
      </c>
      <c r="P3" s="48"/>
    </row>
    <row r="4" spans="1:16">
      <c r="A4" s="9"/>
      <c r="B4" s="9"/>
      <c r="C4" s="38" t="s">
        <v>10</v>
      </c>
      <c r="D4" s="37"/>
      <c r="E4" s="37"/>
      <c r="F4" s="37"/>
      <c r="G4" s="39">
        <f>SUM(G26:G173)</f>
        <v>4529.91</v>
      </c>
      <c r="H4" s="37"/>
      <c r="I4" s="37"/>
      <c r="J4" s="37"/>
      <c r="K4" s="37"/>
      <c r="L4" s="39">
        <f>SUM(L5:L173)</f>
        <v>30279.3031</v>
      </c>
      <c r="M4" s="39">
        <f>M5+M11+M18+M20+M24+M28+M36+M63+M73+M77+M79+M85+M98+M127+M138+M154+M156+M159+M161+M165+M169</f>
        <v>13500</v>
      </c>
      <c r="N4" s="9">
        <v>7157.1</v>
      </c>
      <c r="O4" s="9"/>
      <c r="P4" s="48"/>
    </row>
    <row r="5" spans="1:16">
      <c r="A5" s="9"/>
      <c r="B5" s="9"/>
      <c r="C5" s="38" t="s">
        <v>13</v>
      </c>
      <c r="D5" s="37"/>
      <c r="E5" s="37"/>
      <c r="F5" s="37"/>
      <c r="G5" s="39"/>
      <c r="H5" s="37"/>
      <c r="I5" s="37"/>
      <c r="J5" s="37"/>
      <c r="K5" s="37"/>
      <c r="L5" s="39"/>
      <c r="M5" s="39">
        <f>SUM(M6:M10)</f>
        <v>516</v>
      </c>
      <c r="N5" s="9">
        <v>259.4</v>
      </c>
      <c r="O5" s="9"/>
      <c r="P5" s="48"/>
    </row>
    <row r="6" ht="36" spans="1:16">
      <c r="A6" s="40">
        <v>1</v>
      </c>
      <c r="B6" s="41" t="s">
        <v>68</v>
      </c>
      <c r="C6" s="41" t="s">
        <v>13</v>
      </c>
      <c r="D6" s="41" t="s">
        <v>69</v>
      </c>
      <c r="E6" s="41" t="s">
        <v>70</v>
      </c>
      <c r="F6" s="41">
        <v>31.363</v>
      </c>
      <c r="G6" s="41">
        <v>44.02</v>
      </c>
      <c r="H6" s="41">
        <v>39</v>
      </c>
      <c r="I6" s="41">
        <v>12</v>
      </c>
      <c r="J6" s="41" t="s">
        <v>71</v>
      </c>
      <c r="K6" s="41" t="s">
        <v>72</v>
      </c>
      <c r="L6" s="49">
        <v>345.44</v>
      </c>
      <c r="M6" s="49">
        <v>147</v>
      </c>
      <c r="N6" s="7">
        <v>118.4</v>
      </c>
      <c r="O6" s="7"/>
      <c r="P6" s="47"/>
    </row>
    <row r="7" ht="36" spans="1:16">
      <c r="A7" s="40">
        <v>2</v>
      </c>
      <c r="B7" s="41" t="s">
        <v>68</v>
      </c>
      <c r="C7" s="41" t="s">
        <v>13</v>
      </c>
      <c r="D7" s="41" t="s">
        <v>73</v>
      </c>
      <c r="E7" s="41" t="s">
        <v>74</v>
      </c>
      <c r="F7" s="41">
        <v>7.968</v>
      </c>
      <c r="G7" s="41">
        <v>35</v>
      </c>
      <c r="H7" s="41">
        <v>30</v>
      </c>
      <c r="I7" s="41">
        <v>12</v>
      </c>
      <c r="J7" s="41" t="s">
        <v>71</v>
      </c>
      <c r="K7" s="41" t="s">
        <v>75</v>
      </c>
      <c r="L7" s="49">
        <v>250</v>
      </c>
      <c r="M7" s="49">
        <v>117</v>
      </c>
      <c r="N7" s="7">
        <v>87.1</v>
      </c>
      <c r="O7" s="7"/>
      <c r="P7" s="47"/>
    </row>
    <row r="8" ht="36" spans="1:16">
      <c r="A8" s="40">
        <v>3</v>
      </c>
      <c r="B8" s="41" t="s">
        <v>68</v>
      </c>
      <c r="C8" s="41" t="s">
        <v>13</v>
      </c>
      <c r="D8" s="41" t="s">
        <v>76</v>
      </c>
      <c r="E8" s="41" t="s">
        <v>77</v>
      </c>
      <c r="F8" s="41">
        <v>41.037</v>
      </c>
      <c r="G8" s="41">
        <v>21</v>
      </c>
      <c r="H8" s="41">
        <v>13</v>
      </c>
      <c r="I8" s="41">
        <v>12</v>
      </c>
      <c r="J8" s="41" t="s">
        <v>71</v>
      </c>
      <c r="K8" s="41" t="s">
        <v>78</v>
      </c>
      <c r="L8" s="49">
        <v>198</v>
      </c>
      <c r="M8" s="49">
        <v>70</v>
      </c>
      <c r="N8" s="7">
        <v>18.5</v>
      </c>
      <c r="O8" s="7"/>
      <c r="P8" s="47"/>
    </row>
    <row r="9" ht="24" spans="1:16">
      <c r="A9" s="40">
        <v>4</v>
      </c>
      <c r="B9" s="41" t="s">
        <v>68</v>
      </c>
      <c r="C9" s="41" t="s">
        <v>13</v>
      </c>
      <c r="D9" s="41" t="s">
        <v>79</v>
      </c>
      <c r="E9" s="41" t="s">
        <v>80</v>
      </c>
      <c r="F9" s="41">
        <v>8.645</v>
      </c>
      <c r="G9" s="41">
        <v>44</v>
      </c>
      <c r="H9" s="41">
        <v>39</v>
      </c>
      <c r="I9" s="41">
        <v>12</v>
      </c>
      <c r="J9" s="41" t="s">
        <v>71</v>
      </c>
      <c r="K9" s="41" t="s">
        <v>81</v>
      </c>
      <c r="L9" s="49">
        <v>260</v>
      </c>
      <c r="M9" s="49">
        <v>147</v>
      </c>
      <c r="N9" s="7">
        <v>18.8</v>
      </c>
      <c r="O9" s="7"/>
      <c r="P9" s="47"/>
    </row>
    <row r="10" ht="36" spans="1:16">
      <c r="A10" s="40">
        <v>5</v>
      </c>
      <c r="B10" s="41" t="s">
        <v>68</v>
      </c>
      <c r="C10" s="41" t="s">
        <v>13</v>
      </c>
      <c r="D10" s="41" t="s">
        <v>82</v>
      </c>
      <c r="E10" s="41" t="s">
        <v>83</v>
      </c>
      <c r="F10" s="41">
        <v>4.416</v>
      </c>
      <c r="G10" s="41">
        <v>18</v>
      </c>
      <c r="H10" s="41">
        <v>13</v>
      </c>
      <c r="I10" s="41">
        <v>7</v>
      </c>
      <c r="J10" s="41" t="s">
        <v>71</v>
      </c>
      <c r="K10" s="41" t="s">
        <v>78</v>
      </c>
      <c r="L10" s="49">
        <v>103.2</v>
      </c>
      <c r="M10" s="49">
        <v>35</v>
      </c>
      <c r="N10" s="7">
        <v>16.6</v>
      </c>
      <c r="O10" s="7"/>
      <c r="P10" s="47"/>
    </row>
    <row r="11" spans="1:16">
      <c r="A11" s="42"/>
      <c r="B11" s="38"/>
      <c r="C11" s="38" t="s">
        <v>84</v>
      </c>
      <c r="D11" s="38"/>
      <c r="E11" s="38"/>
      <c r="F11" s="38"/>
      <c r="G11" s="38"/>
      <c r="H11" s="38"/>
      <c r="I11" s="38"/>
      <c r="J11" s="38"/>
      <c r="K11" s="38"/>
      <c r="L11" s="50"/>
      <c r="M11" s="50">
        <f>SUM(M12:M17)</f>
        <v>699</v>
      </c>
      <c r="N11" s="9">
        <v>324.9</v>
      </c>
      <c r="O11" s="9"/>
      <c r="P11" s="48"/>
    </row>
    <row r="12" ht="48" spans="1:16">
      <c r="A12" s="40">
        <v>6</v>
      </c>
      <c r="B12" s="41" t="s">
        <v>68</v>
      </c>
      <c r="C12" s="41" t="s">
        <v>84</v>
      </c>
      <c r="D12" s="41" t="s">
        <v>85</v>
      </c>
      <c r="E12" s="41" t="s">
        <v>86</v>
      </c>
      <c r="F12" s="41">
        <v>15.447</v>
      </c>
      <c r="G12" s="41">
        <v>107</v>
      </c>
      <c r="H12" s="41">
        <v>100</v>
      </c>
      <c r="I12" s="41">
        <v>10</v>
      </c>
      <c r="J12" s="41" t="s">
        <v>71</v>
      </c>
      <c r="K12" s="51" t="s">
        <v>87</v>
      </c>
      <c r="L12" s="49">
        <v>531</v>
      </c>
      <c r="M12" s="49">
        <v>318</v>
      </c>
      <c r="N12" s="7">
        <v>133.4</v>
      </c>
      <c r="O12" s="7"/>
      <c r="P12" s="47"/>
    </row>
    <row r="13" ht="48" spans="1:16">
      <c r="A13" s="40">
        <v>7</v>
      </c>
      <c r="B13" s="41" t="s">
        <v>68</v>
      </c>
      <c r="C13" s="41" t="s">
        <v>84</v>
      </c>
      <c r="D13" s="41" t="s">
        <v>88</v>
      </c>
      <c r="E13" s="41" t="s">
        <v>89</v>
      </c>
      <c r="F13" s="41">
        <v>8.033</v>
      </c>
      <c r="G13" s="41">
        <v>10.04</v>
      </c>
      <c r="H13" s="41">
        <v>10</v>
      </c>
      <c r="I13" s="41">
        <v>8.5</v>
      </c>
      <c r="J13" s="41" t="s">
        <v>71</v>
      </c>
      <c r="K13" s="41" t="s">
        <v>90</v>
      </c>
      <c r="L13" s="49">
        <v>89</v>
      </c>
      <c r="M13" s="49">
        <v>23</v>
      </c>
      <c r="N13" s="7">
        <v>25.2</v>
      </c>
      <c r="O13" s="7"/>
      <c r="P13" s="47"/>
    </row>
    <row r="14" ht="48" spans="1:16">
      <c r="A14" s="40">
        <v>8</v>
      </c>
      <c r="B14" s="41" t="s">
        <v>68</v>
      </c>
      <c r="C14" s="41" t="s">
        <v>84</v>
      </c>
      <c r="D14" s="41" t="s">
        <v>91</v>
      </c>
      <c r="E14" s="41" t="s">
        <v>92</v>
      </c>
      <c r="F14" s="41">
        <v>16.414</v>
      </c>
      <c r="G14" s="41">
        <v>18.02</v>
      </c>
      <c r="H14" s="41">
        <v>13</v>
      </c>
      <c r="I14" s="41">
        <v>12</v>
      </c>
      <c r="J14" s="41" t="s">
        <v>71</v>
      </c>
      <c r="K14" s="41" t="s">
        <v>90</v>
      </c>
      <c r="L14" s="49">
        <v>106</v>
      </c>
      <c r="M14" s="49">
        <v>60</v>
      </c>
      <c r="N14" s="7">
        <v>28.5</v>
      </c>
      <c r="O14" s="7"/>
      <c r="P14" s="47"/>
    </row>
    <row r="15" ht="48" spans="1:16">
      <c r="A15" s="40">
        <v>9</v>
      </c>
      <c r="B15" s="41" t="s">
        <v>68</v>
      </c>
      <c r="C15" s="41" t="s">
        <v>84</v>
      </c>
      <c r="D15" s="41" t="s">
        <v>93</v>
      </c>
      <c r="E15" s="41" t="s">
        <v>94</v>
      </c>
      <c r="F15" s="41">
        <v>4.555</v>
      </c>
      <c r="G15" s="41">
        <v>36.04</v>
      </c>
      <c r="H15" s="41">
        <v>30</v>
      </c>
      <c r="I15" s="41">
        <v>7</v>
      </c>
      <c r="J15" s="41" t="s">
        <v>71</v>
      </c>
      <c r="K15" s="41" t="s">
        <v>90</v>
      </c>
      <c r="L15" s="49">
        <v>119</v>
      </c>
      <c r="M15" s="49">
        <v>70</v>
      </c>
      <c r="N15" s="7">
        <v>31.2</v>
      </c>
      <c r="O15" s="7"/>
      <c r="P15" s="47"/>
    </row>
    <row r="16" ht="48" spans="1:16">
      <c r="A16" s="40">
        <v>10</v>
      </c>
      <c r="B16" s="41" t="s">
        <v>68</v>
      </c>
      <c r="C16" s="41" t="s">
        <v>84</v>
      </c>
      <c r="D16" s="41" t="s">
        <v>95</v>
      </c>
      <c r="E16" s="41" t="s">
        <v>96</v>
      </c>
      <c r="F16" s="41">
        <v>7.76</v>
      </c>
      <c r="G16" s="41">
        <v>21</v>
      </c>
      <c r="H16" s="41">
        <v>20</v>
      </c>
      <c r="I16" s="41">
        <v>7</v>
      </c>
      <c r="J16" s="41" t="s">
        <v>71</v>
      </c>
      <c r="K16" s="41" t="s">
        <v>90</v>
      </c>
      <c r="L16" s="49">
        <v>100</v>
      </c>
      <c r="M16" s="49">
        <v>41</v>
      </c>
      <c r="N16" s="7">
        <v>38.4</v>
      </c>
      <c r="O16" s="7"/>
      <c r="P16" s="47"/>
    </row>
    <row r="17" ht="48" spans="1:16">
      <c r="A17" s="40">
        <v>11</v>
      </c>
      <c r="B17" s="41" t="s">
        <v>68</v>
      </c>
      <c r="C17" s="41" t="s">
        <v>84</v>
      </c>
      <c r="D17" s="43" t="s">
        <v>97</v>
      </c>
      <c r="E17" s="41" t="s">
        <v>98</v>
      </c>
      <c r="F17" s="41">
        <v>0.205</v>
      </c>
      <c r="G17" s="41">
        <v>67</v>
      </c>
      <c r="H17" s="41">
        <v>60</v>
      </c>
      <c r="I17" s="41">
        <v>10</v>
      </c>
      <c r="J17" s="41" t="s">
        <v>71</v>
      </c>
      <c r="K17" s="41" t="s">
        <v>90</v>
      </c>
      <c r="L17" s="49">
        <v>374</v>
      </c>
      <c r="M17" s="49">
        <v>187</v>
      </c>
      <c r="N17" s="7">
        <v>68.2</v>
      </c>
      <c r="O17" s="7"/>
      <c r="P17" s="47"/>
    </row>
    <row r="18" spans="1:16">
      <c r="A18" s="42"/>
      <c r="B18" s="38"/>
      <c r="C18" s="38" t="s">
        <v>99</v>
      </c>
      <c r="D18" s="44"/>
      <c r="E18" s="38"/>
      <c r="F18" s="38"/>
      <c r="G18" s="38"/>
      <c r="H18" s="38"/>
      <c r="I18" s="38"/>
      <c r="J18" s="38"/>
      <c r="K18" s="38"/>
      <c r="L18" s="50"/>
      <c r="M18" s="50">
        <f>M19</f>
        <v>37</v>
      </c>
      <c r="N18" s="9">
        <v>73.6</v>
      </c>
      <c r="O18" s="9"/>
      <c r="P18" s="48"/>
    </row>
    <row r="19" ht="36" spans="1:16">
      <c r="A19" s="40">
        <v>12</v>
      </c>
      <c r="B19" s="41" t="s">
        <v>68</v>
      </c>
      <c r="C19" s="41" t="s">
        <v>99</v>
      </c>
      <c r="D19" s="43" t="s">
        <v>100</v>
      </c>
      <c r="E19" s="41" t="s">
        <v>101</v>
      </c>
      <c r="F19" s="41">
        <v>2.649</v>
      </c>
      <c r="G19" s="41">
        <v>26</v>
      </c>
      <c r="H19" s="41">
        <v>26</v>
      </c>
      <c r="I19" s="41">
        <v>7.5</v>
      </c>
      <c r="J19" s="41" t="s">
        <v>71</v>
      </c>
      <c r="K19" s="41" t="s">
        <v>102</v>
      </c>
      <c r="L19" s="49">
        <v>177</v>
      </c>
      <c r="M19" s="49">
        <v>37</v>
      </c>
      <c r="N19" s="7">
        <v>73.6</v>
      </c>
      <c r="O19" s="7"/>
      <c r="P19" s="47"/>
    </row>
    <row r="20" spans="1:16">
      <c r="A20" s="42"/>
      <c r="B20" s="38"/>
      <c r="C20" s="38" t="s">
        <v>103</v>
      </c>
      <c r="D20" s="44"/>
      <c r="E20" s="38"/>
      <c r="F20" s="38"/>
      <c r="G20" s="38"/>
      <c r="H20" s="38"/>
      <c r="I20" s="38"/>
      <c r="J20" s="38"/>
      <c r="K20" s="38"/>
      <c r="L20" s="50"/>
      <c r="M20" s="50">
        <f>SUM(M21:M23)</f>
        <v>280</v>
      </c>
      <c r="N20" s="9">
        <v>144.9</v>
      </c>
      <c r="O20" s="9"/>
      <c r="P20" s="48"/>
    </row>
    <row r="21" ht="24" spans="1:16">
      <c r="A21" s="40">
        <v>13</v>
      </c>
      <c r="B21" s="45" t="s">
        <v>104</v>
      </c>
      <c r="C21" s="41" t="s">
        <v>103</v>
      </c>
      <c r="D21" s="41" t="s">
        <v>105</v>
      </c>
      <c r="E21" s="41" t="s">
        <v>106</v>
      </c>
      <c r="F21" s="41">
        <v>16.7</v>
      </c>
      <c r="G21" s="41">
        <v>48</v>
      </c>
      <c r="H21" s="41">
        <v>40</v>
      </c>
      <c r="I21" s="41">
        <v>9</v>
      </c>
      <c r="J21" s="41" t="s">
        <v>71</v>
      </c>
      <c r="K21" s="41" t="s">
        <v>107</v>
      </c>
      <c r="L21" s="49">
        <v>199.7</v>
      </c>
      <c r="M21" s="49">
        <v>119</v>
      </c>
      <c r="N21" s="7">
        <v>50.7</v>
      </c>
      <c r="O21" s="7"/>
      <c r="P21" s="47"/>
    </row>
    <row r="22" ht="24" spans="1:16">
      <c r="A22" s="40">
        <v>14</v>
      </c>
      <c r="B22" s="45" t="s">
        <v>104</v>
      </c>
      <c r="C22" s="41" t="s">
        <v>103</v>
      </c>
      <c r="D22" s="41" t="s">
        <v>108</v>
      </c>
      <c r="E22" s="41" t="s">
        <v>109</v>
      </c>
      <c r="F22" s="41">
        <v>6.18</v>
      </c>
      <c r="G22" s="41">
        <v>48</v>
      </c>
      <c r="H22" s="41">
        <v>40</v>
      </c>
      <c r="I22" s="41">
        <v>9</v>
      </c>
      <c r="J22" s="41" t="s">
        <v>71</v>
      </c>
      <c r="K22" s="41" t="s">
        <v>107</v>
      </c>
      <c r="L22" s="49">
        <v>206.5</v>
      </c>
      <c r="M22" s="49">
        <v>100</v>
      </c>
      <c r="N22" s="7">
        <v>70.1</v>
      </c>
      <c r="O22" s="7"/>
      <c r="P22" s="47"/>
    </row>
    <row r="23" ht="24" spans="1:16">
      <c r="A23" s="40">
        <v>15</v>
      </c>
      <c r="B23" s="45" t="s">
        <v>104</v>
      </c>
      <c r="C23" s="41" t="s">
        <v>103</v>
      </c>
      <c r="D23" s="41" t="s">
        <v>110</v>
      </c>
      <c r="E23" s="41" t="s">
        <v>111</v>
      </c>
      <c r="F23" s="41">
        <v>0.22</v>
      </c>
      <c r="G23" s="41">
        <v>26</v>
      </c>
      <c r="H23" s="41">
        <v>20</v>
      </c>
      <c r="I23" s="41">
        <v>8.5</v>
      </c>
      <c r="J23" s="41" t="s">
        <v>71</v>
      </c>
      <c r="K23" s="41" t="s">
        <v>112</v>
      </c>
      <c r="L23" s="49">
        <v>120.1</v>
      </c>
      <c r="M23" s="49">
        <v>61</v>
      </c>
      <c r="N23" s="7">
        <v>24.1</v>
      </c>
      <c r="O23" s="7"/>
      <c r="P23" s="47"/>
    </row>
    <row r="24" spans="1:16">
      <c r="A24" s="42"/>
      <c r="B24" s="46"/>
      <c r="C24" s="38" t="s">
        <v>18</v>
      </c>
      <c r="D24" s="38"/>
      <c r="E24" s="38"/>
      <c r="F24" s="38"/>
      <c r="G24" s="38"/>
      <c r="H24" s="38"/>
      <c r="I24" s="38"/>
      <c r="J24" s="38"/>
      <c r="K24" s="38"/>
      <c r="L24" s="50"/>
      <c r="M24" s="50">
        <f>SUM(M25:M27)</f>
        <v>928</v>
      </c>
      <c r="N24" s="9">
        <v>364.9</v>
      </c>
      <c r="O24" s="9"/>
      <c r="P24" s="48"/>
    </row>
    <row r="25" ht="24" spans="1:16">
      <c r="A25" s="40">
        <v>16</v>
      </c>
      <c r="B25" s="45" t="s">
        <v>104</v>
      </c>
      <c r="C25" s="41" t="s">
        <v>18</v>
      </c>
      <c r="D25" s="41" t="s">
        <v>113</v>
      </c>
      <c r="E25" s="41" t="s">
        <v>114</v>
      </c>
      <c r="F25" s="41" t="s">
        <v>115</v>
      </c>
      <c r="G25" s="41">
        <v>28.66</v>
      </c>
      <c r="H25" s="41">
        <v>20</v>
      </c>
      <c r="I25" s="41">
        <v>9</v>
      </c>
      <c r="J25" s="41" t="s">
        <v>71</v>
      </c>
      <c r="K25" s="41" t="s">
        <v>112</v>
      </c>
      <c r="L25" s="49">
        <v>125.0985</v>
      </c>
      <c r="M25" s="49">
        <v>72</v>
      </c>
      <c r="N25" s="7">
        <v>30.1</v>
      </c>
      <c r="O25" s="7"/>
      <c r="P25" s="47"/>
    </row>
    <row r="26" ht="24" spans="1:16">
      <c r="A26" s="40">
        <v>17</v>
      </c>
      <c r="B26" s="45" t="s">
        <v>104</v>
      </c>
      <c r="C26" s="41" t="s">
        <v>18</v>
      </c>
      <c r="D26" s="41" t="s">
        <v>116</v>
      </c>
      <c r="E26" s="41" t="s">
        <v>117</v>
      </c>
      <c r="F26" s="41">
        <v>5.561</v>
      </c>
      <c r="G26" s="41">
        <v>147</v>
      </c>
      <c r="H26" s="41">
        <v>140</v>
      </c>
      <c r="I26" s="41">
        <v>9.5</v>
      </c>
      <c r="J26" s="41" t="s">
        <v>71</v>
      </c>
      <c r="K26" s="41" t="s">
        <v>118</v>
      </c>
      <c r="L26" s="49">
        <v>755</v>
      </c>
      <c r="M26" s="49">
        <v>429</v>
      </c>
      <c r="N26" s="7">
        <v>166.4</v>
      </c>
      <c r="O26" s="7"/>
      <c r="P26" s="47"/>
    </row>
    <row r="27" ht="24" spans="1:16">
      <c r="A27" s="40">
        <v>18</v>
      </c>
      <c r="B27" s="45" t="s">
        <v>104</v>
      </c>
      <c r="C27" s="41" t="s">
        <v>18</v>
      </c>
      <c r="D27" s="41" t="s">
        <v>119</v>
      </c>
      <c r="E27" s="41" t="s">
        <v>120</v>
      </c>
      <c r="F27" s="41">
        <v>3.104</v>
      </c>
      <c r="G27" s="41">
        <v>147</v>
      </c>
      <c r="H27" s="41">
        <v>140</v>
      </c>
      <c r="I27" s="41">
        <v>9.5</v>
      </c>
      <c r="J27" s="41" t="s">
        <v>71</v>
      </c>
      <c r="K27" s="41" t="s">
        <v>121</v>
      </c>
      <c r="L27" s="49">
        <v>824</v>
      </c>
      <c r="M27" s="49">
        <v>427</v>
      </c>
      <c r="N27" s="7">
        <v>168.4</v>
      </c>
      <c r="O27" s="7"/>
      <c r="P27" s="47"/>
    </row>
    <row r="28" spans="1:16">
      <c r="A28" s="42"/>
      <c r="B28" s="46"/>
      <c r="C28" s="38" t="s">
        <v>122</v>
      </c>
      <c r="D28" s="38"/>
      <c r="E28" s="38"/>
      <c r="F28" s="38"/>
      <c r="G28" s="38"/>
      <c r="H28" s="38"/>
      <c r="I28" s="38"/>
      <c r="J28" s="38"/>
      <c r="K28" s="38"/>
      <c r="L28" s="50"/>
      <c r="M28" s="50">
        <f>SUM(M29:M35)</f>
        <v>200</v>
      </c>
      <c r="N28" s="9">
        <v>120.4</v>
      </c>
      <c r="O28" s="9"/>
      <c r="P28" s="48"/>
    </row>
    <row r="29" ht="36" spans="1:16">
      <c r="A29" s="40">
        <v>19</v>
      </c>
      <c r="B29" s="45" t="s">
        <v>104</v>
      </c>
      <c r="C29" s="41" t="s">
        <v>122</v>
      </c>
      <c r="D29" s="41" t="s">
        <v>123</v>
      </c>
      <c r="E29" s="41" t="s">
        <v>124</v>
      </c>
      <c r="F29" s="41">
        <v>29.432</v>
      </c>
      <c r="G29" s="41">
        <v>13.2</v>
      </c>
      <c r="H29" s="41">
        <v>10</v>
      </c>
      <c r="I29" s="41">
        <v>8</v>
      </c>
      <c r="J29" s="41" t="s">
        <v>71</v>
      </c>
      <c r="K29" s="41" t="s">
        <v>125</v>
      </c>
      <c r="L29" s="49">
        <v>76.1</v>
      </c>
      <c r="M29" s="49">
        <v>29</v>
      </c>
      <c r="N29" s="7">
        <v>16.4</v>
      </c>
      <c r="O29" s="7"/>
      <c r="P29" s="47"/>
    </row>
    <row r="30" ht="36" spans="1:16">
      <c r="A30" s="40">
        <v>20</v>
      </c>
      <c r="B30" s="45" t="s">
        <v>104</v>
      </c>
      <c r="C30" s="41" t="s">
        <v>122</v>
      </c>
      <c r="D30" s="41" t="s">
        <v>126</v>
      </c>
      <c r="E30" s="41" t="s">
        <v>127</v>
      </c>
      <c r="F30" s="41">
        <v>34.033</v>
      </c>
      <c r="G30" s="41">
        <v>9.76</v>
      </c>
      <c r="H30" s="41">
        <v>8</v>
      </c>
      <c r="I30" s="41">
        <v>9</v>
      </c>
      <c r="J30" s="41" t="s">
        <v>71</v>
      </c>
      <c r="K30" s="41" t="s">
        <v>128</v>
      </c>
      <c r="L30" s="49">
        <v>75.3</v>
      </c>
      <c r="M30" s="49">
        <v>24</v>
      </c>
      <c r="N30" s="7">
        <v>16.8</v>
      </c>
      <c r="O30" s="7"/>
      <c r="P30" s="47"/>
    </row>
    <row r="31" ht="36" spans="1:16">
      <c r="A31" s="40">
        <v>21</v>
      </c>
      <c r="B31" s="45" t="s">
        <v>104</v>
      </c>
      <c r="C31" s="41" t="s">
        <v>122</v>
      </c>
      <c r="D31" s="41" t="s">
        <v>129</v>
      </c>
      <c r="E31" s="41" t="s">
        <v>130</v>
      </c>
      <c r="F31" s="41">
        <v>4.961</v>
      </c>
      <c r="G31" s="41">
        <v>11.09</v>
      </c>
      <c r="H31" s="41">
        <v>10</v>
      </c>
      <c r="I31" s="41">
        <v>7</v>
      </c>
      <c r="J31" s="41" t="s">
        <v>71</v>
      </c>
      <c r="K31" s="41" t="s">
        <v>131</v>
      </c>
      <c r="L31" s="49">
        <v>75.4</v>
      </c>
      <c r="M31" s="49">
        <v>21</v>
      </c>
      <c r="N31" s="7">
        <v>18.7</v>
      </c>
      <c r="O31" s="7"/>
      <c r="P31" s="47"/>
    </row>
    <row r="32" ht="36" spans="1:16">
      <c r="A32" s="40">
        <v>22</v>
      </c>
      <c r="B32" s="45" t="s">
        <v>104</v>
      </c>
      <c r="C32" s="41" t="s">
        <v>122</v>
      </c>
      <c r="D32" s="41" t="s">
        <v>132</v>
      </c>
      <c r="E32" s="41" t="s">
        <v>133</v>
      </c>
      <c r="F32" s="41">
        <v>0.515</v>
      </c>
      <c r="G32" s="41">
        <v>18.16</v>
      </c>
      <c r="H32" s="41">
        <v>13</v>
      </c>
      <c r="I32" s="41">
        <v>7</v>
      </c>
      <c r="J32" s="41" t="s">
        <v>71</v>
      </c>
      <c r="K32" s="41" t="s">
        <v>134</v>
      </c>
      <c r="L32" s="49">
        <v>94.3</v>
      </c>
      <c r="M32" s="49">
        <v>35</v>
      </c>
      <c r="N32" s="7">
        <v>16.6</v>
      </c>
      <c r="O32" s="7"/>
      <c r="P32" s="47"/>
    </row>
    <row r="33" ht="36" spans="1:16">
      <c r="A33" s="40">
        <v>23</v>
      </c>
      <c r="B33" s="45" t="s">
        <v>104</v>
      </c>
      <c r="C33" s="41" t="s">
        <v>122</v>
      </c>
      <c r="D33" s="41" t="s">
        <v>135</v>
      </c>
      <c r="E33" s="41" t="s">
        <v>136</v>
      </c>
      <c r="F33" s="41">
        <v>6.587</v>
      </c>
      <c r="G33" s="41">
        <v>13.9</v>
      </c>
      <c r="H33" s="41">
        <v>10</v>
      </c>
      <c r="I33" s="41">
        <v>7</v>
      </c>
      <c r="J33" s="41" t="s">
        <v>71</v>
      </c>
      <c r="K33" s="41" t="s">
        <v>131</v>
      </c>
      <c r="L33" s="49">
        <v>72.4</v>
      </c>
      <c r="M33" s="49">
        <v>27</v>
      </c>
      <c r="N33" s="7">
        <v>12.7</v>
      </c>
      <c r="O33" s="7"/>
      <c r="P33" s="47"/>
    </row>
    <row r="34" ht="36" spans="1:16">
      <c r="A34" s="40">
        <v>24</v>
      </c>
      <c r="B34" s="45" t="s">
        <v>104</v>
      </c>
      <c r="C34" s="41" t="s">
        <v>122</v>
      </c>
      <c r="D34" s="41" t="s">
        <v>137</v>
      </c>
      <c r="E34" s="41" t="s">
        <v>138</v>
      </c>
      <c r="F34" s="41">
        <v>20.144</v>
      </c>
      <c r="G34" s="41">
        <v>16.8</v>
      </c>
      <c r="H34" s="41">
        <v>13</v>
      </c>
      <c r="I34" s="41">
        <v>7</v>
      </c>
      <c r="J34" s="41" t="s">
        <v>71</v>
      </c>
      <c r="K34" s="41" t="s">
        <v>134</v>
      </c>
      <c r="L34" s="49">
        <v>80.5</v>
      </c>
      <c r="M34" s="49">
        <v>32</v>
      </c>
      <c r="N34" s="7">
        <v>19.6</v>
      </c>
      <c r="O34" s="7"/>
      <c r="P34" s="47"/>
    </row>
    <row r="35" ht="36" spans="1:16">
      <c r="A35" s="40">
        <v>25</v>
      </c>
      <c r="B35" s="45" t="s">
        <v>104</v>
      </c>
      <c r="C35" s="41" t="s">
        <v>122</v>
      </c>
      <c r="D35" s="41" t="s">
        <v>139</v>
      </c>
      <c r="E35" s="41" t="s">
        <v>140</v>
      </c>
      <c r="F35" s="41">
        <v>1.013</v>
      </c>
      <c r="G35" s="41">
        <v>16.8</v>
      </c>
      <c r="H35" s="41">
        <v>13</v>
      </c>
      <c r="I35" s="41">
        <v>7</v>
      </c>
      <c r="J35" s="41" t="s">
        <v>71</v>
      </c>
      <c r="K35" s="41" t="s">
        <v>134</v>
      </c>
      <c r="L35" s="49">
        <v>75.4</v>
      </c>
      <c r="M35" s="49">
        <v>32</v>
      </c>
      <c r="N35" s="7">
        <v>19.6</v>
      </c>
      <c r="O35" s="7"/>
      <c r="P35" s="47"/>
    </row>
    <row r="36" spans="1:16">
      <c r="A36" s="42"/>
      <c r="B36" s="46"/>
      <c r="C36" s="38" t="s">
        <v>141</v>
      </c>
      <c r="D36" s="38"/>
      <c r="E36" s="38"/>
      <c r="F36" s="38"/>
      <c r="G36" s="38"/>
      <c r="H36" s="38"/>
      <c r="I36" s="38"/>
      <c r="J36" s="38"/>
      <c r="K36" s="38"/>
      <c r="L36" s="50"/>
      <c r="M36" s="50">
        <f>SUM(M37:M62)</f>
        <v>1010</v>
      </c>
      <c r="N36" s="9">
        <v>532.6</v>
      </c>
      <c r="O36" s="9"/>
      <c r="P36" s="48"/>
    </row>
    <row r="37" ht="24" spans="1:16">
      <c r="A37" s="40">
        <v>26</v>
      </c>
      <c r="B37" s="45" t="s">
        <v>104</v>
      </c>
      <c r="C37" s="41" t="s">
        <v>141</v>
      </c>
      <c r="D37" s="43" t="s">
        <v>142</v>
      </c>
      <c r="E37" s="41" t="s">
        <v>143</v>
      </c>
      <c r="F37" s="41">
        <v>3.937</v>
      </c>
      <c r="G37" s="41">
        <v>20</v>
      </c>
      <c r="H37" s="41">
        <v>16</v>
      </c>
      <c r="I37" s="41">
        <v>7</v>
      </c>
      <c r="J37" s="41" t="s">
        <v>71</v>
      </c>
      <c r="K37" s="41" t="s">
        <v>144</v>
      </c>
      <c r="L37" s="49">
        <v>65</v>
      </c>
      <c r="M37" s="49">
        <v>39</v>
      </c>
      <c r="N37" s="7">
        <v>16.3</v>
      </c>
      <c r="O37" s="7"/>
      <c r="P37" s="47"/>
    </row>
    <row r="38" spans="1:16">
      <c r="A38" s="40">
        <v>27</v>
      </c>
      <c r="B38" s="45" t="s">
        <v>104</v>
      </c>
      <c r="C38" s="41" t="s">
        <v>141</v>
      </c>
      <c r="D38" s="43" t="s">
        <v>145</v>
      </c>
      <c r="E38" s="41" t="s">
        <v>146</v>
      </c>
      <c r="F38" s="41">
        <v>8.604</v>
      </c>
      <c r="G38" s="41">
        <v>10</v>
      </c>
      <c r="H38" s="41">
        <v>8</v>
      </c>
      <c r="I38" s="41">
        <v>8</v>
      </c>
      <c r="J38" s="41" t="s">
        <v>71</v>
      </c>
      <c r="K38" s="41" t="s">
        <v>147</v>
      </c>
      <c r="L38" s="49">
        <v>71</v>
      </c>
      <c r="M38" s="49">
        <v>22</v>
      </c>
      <c r="N38" s="7">
        <v>12</v>
      </c>
      <c r="O38" s="7"/>
      <c r="P38" s="47"/>
    </row>
    <row r="39" ht="24" spans="1:16">
      <c r="A39" s="40">
        <v>28</v>
      </c>
      <c r="B39" s="45" t="s">
        <v>104</v>
      </c>
      <c r="C39" s="41" t="s">
        <v>141</v>
      </c>
      <c r="D39" s="41" t="s">
        <v>148</v>
      </c>
      <c r="E39" s="41" t="s">
        <v>149</v>
      </c>
      <c r="F39" s="41">
        <v>8.88</v>
      </c>
      <c r="G39" s="41">
        <v>20</v>
      </c>
      <c r="H39" s="41">
        <v>16</v>
      </c>
      <c r="I39" s="41">
        <v>7</v>
      </c>
      <c r="J39" s="41" t="s">
        <v>71</v>
      </c>
      <c r="K39" s="41" t="s">
        <v>144</v>
      </c>
      <c r="L39" s="49">
        <v>79</v>
      </c>
      <c r="M39" s="49">
        <v>39</v>
      </c>
      <c r="N39" s="7">
        <v>24.5</v>
      </c>
      <c r="O39" s="7"/>
      <c r="P39" s="47"/>
    </row>
    <row r="40" ht="24" spans="1:16">
      <c r="A40" s="40">
        <v>29</v>
      </c>
      <c r="B40" s="45" t="s">
        <v>104</v>
      </c>
      <c r="C40" s="41" t="s">
        <v>141</v>
      </c>
      <c r="D40" s="41" t="s">
        <v>150</v>
      </c>
      <c r="E40" s="41" t="s">
        <v>151</v>
      </c>
      <c r="F40" s="41">
        <v>11.317</v>
      </c>
      <c r="G40" s="41">
        <v>16</v>
      </c>
      <c r="H40" s="41">
        <v>12</v>
      </c>
      <c r="I40" s="41">
        <v>8</v>
      </c>
      <c r="J40" s="41" t="s">
        <v>71</v>
      </c>
      <c r="K40" s="41" t="s">
        <v>152</v>
      </c>
      <c r="L40" s="49">
        <v>66</v>
      </c>
      <c r="M40" s="49">
        <v>35</v>
      </c>
      <c r="N40" s="7">
        <v>16</v>
      </c>
      <c r="O40" s="7"/>
      <c r="P40" s="47"/>
    </row>
    <row r="41" ht="24" spans="1:16">
      <c r="A41" s="40">
        <v>30</v>
      </c>
      <c r="B41" s="45" t="s">
        <v>104</v>
      </c>
      <c r="C41" s="41" t="s">
        <v>141</v>
      </c>
      <c r="D41" s="41" t="s">
        <v>153</v>
      </c>
      <c r="E41" s="41" t="s">
        <v>154</v>
      </c>
      <c r="F41" s="41">
        <v>13.032</v>
      </c>
      <c r="G41" s="41">
        <v>10</v>
      </c>
      <c r="H41" s="41">
        <v>8</v>
      </c>
      <c r="I41" s="41">
        <v>9.5</v>
      </c>
      <c r="J41" s="41" t="s">
        <v>71</v>
      </c>
      <c r="K41" s="41" t="s">
        <v>147</v>
      </c>
      <c r="L41" s="49">
        <v>62</v>
      </c>
      <c r="M41" s="49">
        <v>26</v>
      </c>
      <c r="N41" s="7">
        <v>8</v>
      </c>
      <c r="O41" s="7"/>
      <c r="P41" s="47"/>
    </row>
    <row r="42" ht="24" spans="1:16">
      <c r="A42" s="40">
        <v>31</v>
      </c>
      <c r="B42" s="45" t="s">
        <v>104</v>
      </c>
      <c r="C42" s="41" t="s">
        <v>141</v>
      </c>
      <c r="D42" s="41" t="s">
        <v>155</v>
      </c>
      <c r="E42" s="41" t="s">
        <v>156</v>
      </c>
      <c r="F42" s="41">
        <v>70.612</v>
      </c>
      <c r="G42" s="41">
        <v>28</v>
      </c>
      <c r="H42" s="41">
        <v>20</v>
      </c>
      <c r="I42" s="41">
        <v>9</v>
      </c>
      <c r="J42" s="41" t="s">
        <v>71</v>
      </c>
      <c r="K42" s="41" t="s">
        <v>157</v>
      </c>
      <c r="L42" s="49">
        <v>189</v>
      </c>
      <c r="M42" s="49">
        <v>60</v>
      </c>
      <c r="N42" s="7">
        <v>42.1</v>
      </c>
      <c r="O42" s="7"/>
      <c r="P42" s="47"/>
    </row>
    <row r="43" spans="1:16">
      <c r="A43" s="40">
        <v>32</v>
      </c>
      <c r="B43" s="45" t="s">
        <v>104</v>
      </c>
      <c r="C43" s="41" t="s">
        <v>141</v>
      </c>
      <c r="D43" s="43" t="s">
        <v>158</v>
      </c>
      <c r="E43" s="41" t="s">
        <v>159</v>
      </c>
      <c r="F43" s="41">
        <v>18.167</v>
      </c>
      <c r="G43" s="41">
        <v>45</v>
      </c>
      <c r="H43" s="41">
        <v>39</v>
      </c>
      <c r="I43" s="41">
        <v>9</v>
      </c>
      <c r="J43" s="41" t="s">
        <v>71</v>
      </c>
      <c r="K43" s="41" t="s">
        <v>160</v>
      </c>
      <c r="L43" s="49">
        <v>227</v>
      </c>
      <c r="M43" s="49">
        <v>133</v>
      </c>
      <c r="N43" s="7">
        <v>32.8</v>
      </c>
      <c r="O43" s="7"/>
      <c r="P43" s="47"/>
    </row>
    <row r="44" ht="24" spans="1:16">
      <c r="A44" s="40">
        <v>33</v>
      </c>
      <c r="B44" s="45" t="s">
        <v>104</v>
      </c>
      <c r="C44" s="41" t="s">
        <v>141</v>
      </c>
      <c r="D44" s="41" t="s">
        <v>161</v>
      </c>
      <c r="E44" s="41" t="s">
        <v>162</v>
      </c>
      <c r="F44" s="41">
        <v>0.846</v>
      </c>
      <c r="G44" s="41">
        <v>24</v>
      </c>
      <c r="H44" s="41">
        <v>20</v>
      </c>
      <c r="I44" s="41">
        <v>7</v>
      </c>
      <c r="J44" s="41" t="s">
        <v>71</v>
      </c>
      <c r="K44" s="41" t="s">
        <v>157</v>
      </c>
      <c r="L44" s="49">
        <v>115</v>
      </c>
      <c r="M44" s="49">
        <v>47</v>
      </c>
      <c r="N44" s="7">
        <v>32.4</v>
      </c>
      <c r="O44" s="7"/>
      <c r="P44" s="47"/>
    </row>
    <row r="45" ht="24" spans="1:16">
      <c r="A45" s="40">
        <v>34</v>
      </c>
      <c r="B45" s="45" t="s">
        <v>104</v>
      </c>
      <c r="C45" s="41" t="s">
        <v>141</v>
      </c>
      <c r="D45" s="41" t="s">
        <v>163</v>
      </c>
      <c r="E45" s="41" t="s">
        <v>164</v>
      </c>
      <c r="F45" s="41">
        <v>1.44</v>
      </c>
      <c r="G45" s="41">
        <v>12</v>
      </c>
      <c r="H45" s="41">
        <v>8</v>
      </c>
      <c r="I45" s="41">
        <v>7</v>
      </c>
      <c r="J45" s="41" t="s">
        <v>71</v>
      </c>
      <c r="K45" s="41" t="s">
        <v>147</v>
      </c>
      <c r="L45" s="49">
        <v>60</v>
      </c>
      <c r="M45" s="49">
        <v>23</v>
      </c>
      <c r="N45" s="7">
        <v>8.8</v>
      </c>
      <c r="O45" s="7"/>
      <c r="P45" s="47"/>
    </row>
    <row r="46" ht="24" spans="1:16">
      <c r="A46" s="40">
        <v>35</v>
      </c>
      <c r="B46" s="45" t="s">
        <v>104</v>
      </c>
      <c r="C46" s="41" t="s">
        <v>141</v>
      </c>
      <c r="D46" s="41" t="s">
        <v>165</v>
      </c>
      <c r="E46" s="41" t="s">
        <v>166</v>
      </c>
      <c r="F46" s="41">
        <v>23.053</v>
      </c>
      <c r="G46" s="41">
        <v>12</v>
      </c>
      <c r="H46" s="41">
        <v>8</v>
      </c>
      <c r="I46" s="41">
        <v>9</v>
      </c>
      <c r="J46" s="41" t="s">
        <v>71</v>
      </c>
      <c r="K46" s="41" t="s">
        <v>147</v>
      </c>
      <c r="L46" s="49">
        <v>75</v>
      </c>
      <c r="M46" s="49">
        <v>30</v>
      </c>
      <c r="N46" s="7">
        <v>10.8</v>
      </c>
      <c r="O46" s="7"/>
      <c r="P46" s="47"/>
    </row>
    <row r="47" ht="24" spans="1:16">
      <c r="A47" s="40">
        <v>36</v>
      </c>
      <c r="B47" s="45" t="s">
        <v>104</v>
      </c>
      <c r="C47" s="41" t="s">
        <v>141</v>
      </c>
      <c r="D47" s="41" t="s">
        <v>167</v>
      </c>
      <c r="E47" s="41" t="s">
        <v>168</v>
      </c>
      <c r="F47" s="41">
        <v>40.644</v>
      </c>
      <c r="G47" s="41">
        <v>30</v>
      </c>
      <c r="H47" s="41">
        <v>26</v>
      </c>
      <c r="I47" s="41">
        <v>9</v>
      </c>
      <c r="J47" s="41" t="s">
        <v>71</v>
      </c>
      <c r="K47" s="41" t="s">
        <v>169</v>
      </c>
      <c r="L47" s="49">
        <v>77</v>
      </c>
      <c r="M47" s="49">
        <v>46</v>
      </c>
      <c r="N47" s="7">
        <v>19.5</v>
      </c>
      <c r="O47" s="7"/>
      <c r="P47" s="47"/>
    </row>
    <row r="48" ht="24" spans="1:16">
      <c r="A48" s="40">
        <v>37</v>
      </c>
      <c r="B48" s="45" t="s">
        <v>104</v>
      </c>
      <c r="C48" s="41" t="s">
        <v>141</v>
      </c>
      <c r="D48" s="41" t="s">
        <v>170</v>
      </c>
      <c r="E48" s="41" t="s">
        <v>171</v>
      </c>
      <c r="F48" s="41">
        <v>5.193</v>
      </c>
      <c r="G48" s="41">
        <v>20</v>
      </c>
      <c r="H48" s="41">
        <v>16</v>
      </c>
      <c r="I48" s="41">
        <v>7</v>
      </c>
      <c r="J48" s="41" t="s">
        <v>71</v>
      </c>
      <c r="K48" s="41" t="s">
        <v>144</v>
      </c>
      <c r="L48" s="49">
        <v>92</v>
      </c>
      <c r="M48" s="49">
        <v>39</v>
      </c>
      <c r="N48" s="7">
        <v>24.5</v>
      </c>
      <c r="O48" s="7"/>
      <c r="P48" s="47"/>
    </row>
    <row r="49" ht="24" spans="1:16">
      <c r="A49" s="40">
        <v>38</v>
      </c>
      <c r="B49" s="45" t="s">
        <v>104</v>
      </c>
      <c r="C49" s="41" t="s">
        <v>141</v>
      </c>
      <c r="D49" s="41" t="s">
        <v>172</v>
      </c>
      <c r="E49" s="41" t="s">
        <v>173</v>
      </c>
      <c r="F49" s="41">
        <v>0.332</v>
      </c>
      <c r="G49" s="41">
        <v>12</v>
      </c>
      <c r="H49" s="41">
        <v>10</v>
      </c>
      <c r="I49" s="41">
        <v>7</v>
      </c>
      <c r="J49" s="41" t="s">
        <v>71</v>
      </c>
      <c r="K49" s="41" t="s">
        <v>174</v>
      </c>
      <c r="L49" s="49">
        <v>72</v>
      </c>
      <c r="M49" s="49">
        <v>23</v>
      </c>
      <c r="N49" s="7">
        <v>16.7</v>
      </c>
      <c r="O49" s="7"/>
      <c r="P49" s="47"/>
    </row>
    <row r="50" spans="1:16">
      <c r="A50" s="40">
        <v>39</v>
      </c>
      <c r="B50" s="45" t="s">
        <v>104</v>
      </c>
      <c r="C50" s="41" t="s">
        <v>141</v>
      </c>
      <c r="D50" s="43" t="s">
        <v>175</v>
      </c>
      <c r="E50" s="41" t="s">
        <v>176</v>
      </c>
      <c r="F50" s="41" t="s">
        <v>177</v>
      </c>
      <c r="G50" s="41">
        <v>12</v>
      </c>
      <c r="H50" s="41">
        <v>10</v>
      </c>
      <c r="I50" s="41">
        <v>9</v>
      </c>
      <c r="J50" s="41" t="s">
        <v>71</v>
      </c>
      <c r="K50" s="41" t="s">
        <v>174</v>
      </c>
      <c r="L50" s="49">
        <v>88</v>
      </c>
      <c r="M50" s="49">
        <v>30</v>
      </c>
      <c r="N50" s="7">
        <v>21</v>
      </c>
      <c r="O50" s="7"/>
      <c r="P50" s="47"/>
    </row>
    <row r="51" ht="24" spans="1:16">
      <c r="A51" s="40">
        <v>40</v>
      </c>
      <c r="B51" s="45" t="s">
        <v>104</v>
      </c>
      <c r="C51" s="41" t="s">
        <v>141</v>
      </c>
      <c r="D51" s="41" t="s">
        <v>178</v>
      </c>
      <c r="E51" s="41" t="s">
        <v>179</v>
      </c>
      <c r="F51" s="41">
        <v>6.482</v>
      </c>
      <c r="G51" s="41">
        <v>20</v>
      </c>
      <c r="H51" s="41">
        <v>16</v>
      </c>
      <c r="I51" s="41">
        <v>7</v>
      </c>
      <c r="J51" s="41" t="s">
        <v>71</v>
      </c>
      <c r="K51" s="41" t="s">
        <v>144</v>
      </c>
      <c r="L51" s="49">
        <v>85</v>
      </c>
      <c r="M51" s="49">
        <v>39</v>
      </c>
      <c r="N51" s="7">
        <v>24.5</v>
      </c>
      <c r="O51" s="7"/>
      <c r="P51" s="47"/>
    </row>
    <row r="52" spans="1:16">
      <c r="A52" s="40">
        <v>41</v>
      </c>
      <c r="B52" s="45" t="s">
        <v>104</v>
      </c>
      <c r="C52" s="41" t="s">
        <v>141</v>
      </c>
      <c r="D52" s="43" t="s">
        <v>180</v>
      </c>
      <c r="E52" s="41" t="s">
        <v>181</v>
      </c>
      <c r="F52" s="41">
        <v>0.746</v>
      </c>
      <c r="G52" s="41">
        <v>20</v>
      </c>
      <c r="H52" s="41">
        <v>16</v>
      </c>
      <c r="I52" s="41">
        <v>7</v>
      </c>
      <c r="J52" s="41" t="s">
        <v>71</v>
      </c>
      <c r="K52" s="41" t="s">
        <v>144</v>
      </c>
      <c r="L52" s="49">
        <v>100</v>
      </c>
      <c r="M52" s="49">
        <v>39</v>
      </c>
      <c r="N52" s="7">
        <v>24.5</v>
      </c>
      <c r="O52" s="7"/>
      <c r="P52" s="47"/>
    </row>
    <row r="53" spans="1:16">
      <c r="A53" s="40">
        <v>42</v>
      </c>
      <c r="B53" s="45" t="s">
        <v>104</v>
      </c>
      <c r="C53" s="41" t="s">
        <v>141</v>
      </c>
      <c r="D53" s="43" t="s">
        <v>182</v>
      </c>
      <c r="E53" s="41" t="s">
        <v>183</v>
      </c>
      <c r="F53" s="41">
        <v>7.366</v>
      </c>
      <c r="G53" s="41">
        <v>24</v>
      </c>
      <c r="H53" s="41">
        <v>20</v>
      </c>
      <c r="I53" s="41">
        <v>7</v>
      </c>
      <c r="J53" s="41" t="s">
        <v>71</v>
      </c>
      <c r="K53" s="41" t="s">
        <v>157</v>
      </c>
      <c r="L53" s="49">
        <v>115</v>
      </c>
      <c r="M53" s="49">
        <v>47</v>
      </c>
      <c r="N53" s="7">
        <v>32.4</v>
      </c>
      <c r="O53" s="7"/>
      <c r="P53" s="47"/>
    </row>
    <row r="54" ht="24" spans="1:16">
      <c r="A54" s="40">
        <v>43</v>
      </c>
      <c r="B54" s="45" t="s">
        <v>104</v>
      </c>
      <c r="C54" s="41" t="s">
        <v>141</v>
      </c>
      <c r="D54" s="41" t="s">
        <v>184</v>
      </c>
      <c r="E54" s="41" t="s">
        <v>185</v>
      </c>
      <c r="F54" s="41">
        <v>6.079</v>
      </c>
      <c r="G54" s="41">
        <v>24</v>
      </c>
      <c r="H54" s="41">
        <v>20</v>
      </c>
      <c r="I54" s="41">
        <v>7</v>
      </c>
      <c r="J54" s="41" t="s">
        <v>71</v>
      </c>
      <c r="K54" s="41" t="s">
        <v>157</v>
      </c>
      <c r="L54" s="49">
        <v>103</v>
      </c>
      <c r="M54" s="49">
        <v>47</v>
      </c>
      <c r="N54" s="7">
        <v>32.4</v>
      </c>
      <c r="O54" s="7"/>
      <c r="P54" s="47"/>
    </row>
    <row r="55" ht="24" spans="1:16">
      <c r="A55" s="40">
        <v>44</v>
      </c>
      <c r="B55" s="45" t="s">
        <v>104</v>
      </c>
      <c r="C55" s="41" t="s">
        <v>141</v>
      </c>
      <c r="D55" s="41" t="s">
        <v>186</v>
      </c>
      <c r="E55" s="41" t="s">
        <v>187</v>
      </c>
      <c r="F55" s="41">
        <v>7.757</v>
      </c>
      <c r="G55" s="41">
        <v>12</v>
      </c>
      <c r="H55" s="41">
        <v>8</v>
      </c>
      <c r="I55" s="41">
        <v>11</v>
      </c>
      <c r="J55" s="41" t="s">
        <v>71</v>
      </c>
      <c r="K55" s="41" t="s">
        <v>147</v>
      </c>
      <c r="L55" s="49">
        <v>107</v>
      </c>
      <c r="M55" s="49">
        <v>36</v>
      </c>
      <c r="N55" s="7">
        <v>0</v>
      </c>
      <c r="O55" s="7"/>
      <c r="P55" s="47"/>
    </row>
    <row r="56" ht="24" spans="1:16">
      <c r="A56" s="40">
        <v>45</v>
      </c>
      <c r="B56" s="45" t="s">
        <v>104</v>
      </c>
      <c r="C56" s="41" t="s">
        <v>141</v>
      </c>
      <c r="D56" s="41" t="s">
        <v>188</v>
      </c>
      <c r="E56" s="41" t="s">
        <v>189</v>
      </c>
      <c r="F56" s="41">
        <v>8.308</v>
      </c>
      <c r="G56" s="41">
        <v>20</v>
      </c>
      <c r="H56" s="41">
        <v>16</v>
      </c>
      <c r="I56" s="41">
        <v>7</v>
      </c>
      <c r="J56" s="41" t="s">
        <v>71</v>
      </c>
      <c r="K56" s="41" t="s">
        <v>144</v>
      </c>
      <c r="L56" s="49">
        <v>88</v>
      </c>
      <c r="M56" s="49">
        <v>39</v>
      </c>
      <c r="N56" s="7">
        <v>24.5</v>
      </c>
      <c r="O56" s="7"/>
      <c r="P56" s="47"/>
    </row>
    <row r="57" ht="24" spans="1:16">
      <c r="A57" s="40">
        <v>46</v>
      </c>
      <c r="B57" s="45" t="s">
        <v>104</v>
      </c>
      <c r="C57" s="41" t="s">
        <v>141</v>
      </c>
      <c r="D57" s="41" t="s">
        <v>190</v>
      </c>
      <c r="E57" s="41" t="s">
        <v>191</v>
      </c>
      <c r="F57" s="41">
        <v>6.457</v>
      </c>
      <c r="G57" s="41">
        <v>17</v>
      </c>
      <c r="H57" s="41">
        <v>13</v>
      </c>
      <c r="I57" s="41">
        <v>7</v>
      </c>
      <c r="J57" s="41" t="s">
        <v>71</v>
      </c>
      <c r="K57" s="41" t="s">
        <v>192</v>
      </c>
      <c r="L57" s="49">
        <v>55</v>
      </c>
      <c r="M57" s="49">
        <v>33</v>
      </c>
      <c r="N57" s="7">
        <v>13.8</v>
      </c>
      <c r="O57" s="7"/>
      <c r="P57" s="47"/>
    </row>
    <row r="58" ht="24" spans="1:16">
      <c r="A58" s="40">
        <v>47</v>
      </c>
      <c r="B58" s="45" t="s">
        <v>104</v>
      </c>
      <c r="C58" s="41" t="s">
        <v>141</v>
      </c>
      <c r="D58" s="41" t="s">
        <v>193</v>
      </c>
      <c r="E58" s="41" t="s">
        <v>194</v>
      </c>
      <c r="F58" s="41">
        <v>1.039</v>
      </c>
      <c r="G58" s="41">
        <v>20</v>
      </c>
      <c r="H58" s="41">
        <v>16</v>
      </c>
      <c r="I58" s="41">
        <v>7</v>
      </c>
      <c r="J58" s="41" t="s">
        <v>71</v>
      </c>
      <c r="K58" s="41" t="s">
        <v>144</v>
      </c>
      <c r="L58" s="49">
        <v>75</v>
      </c>
      <c r="M58" s="49">
        <v>39</v>
      </c>
      <c r="N58" s="7">
        <v>24.5</v>
      </c>
      <c r="O58" s="7"/>
      <c r="P58" s="47"/>
    </row>
    <row r="59" spans="1:16">
      <c r="A59" s="40">
        <v>48</v>
      </c>
      <c r="B59" s="45" t="s">
        <v>104</v>
      </c>
      <c r="C59" s="41" t="s">
        <v>141</v>
      </c>
      <c r="D59" s="43" t="s">
        <v>195</v>
      </c>
      <c r="E59" s="41" t="s">
        <v>196</v>
      </c>
      <c r="F59" s="41">
        <v>9.774</v>
      </c>
      <c r="G59" s="41">
        <v>16</v>
      </c>
      <c r="H59" s="41">
        <v>16</v>
      </c>
      <c r="I59" s="41">
        <v>7</v>
      </c>
      <c r="J59" s="41" t="s">
        <v>71</v>
      </c>
      <c r="K59" s="41" t="s">
        <v>144</v>
      </c>
      <c r="L59" s="49">
        <v>108</v>
      </c>
      <c r="M59" s="49">
        <v>31</v>
      </c>
      <c r="N59" s="7">
        <v>32.5</v>
      </c>
      <c r="O59" s="7"/>
      <c r="P59" s="47"/>
    </row>
    <row r="60" ht="24" spans="1:16">
      <c r="A60" s="40">
        <v>49</v>
      </c>
      <c r="B60" s="45" t="s">
        <v>104</v>
      </c>
      <c r="C60" s="41" t="s">
        <v>141</v>
      </c>
      <c r="D60" s="43" t="s">
        <v>197</v>
      </c>
      <c r="E60" s="41" t="s">
        <v>198</v>
      </c>
      <c r="F60" s="41">
        <v>11.897</v>
      </c>
      <c r="G60" s="41">
        <v>12</v>
      </c>
      <c r="H60" s="41">
        <v>10</v>
      </c>
      <c r="I60" s="41">
        <v>8</v>
      </c>
      <c r="J60" s="41" t="s">
        <v>71</v>
      </c>
      <c r="K60" s="41" t="s">
        <v>174</v>
      </c>
      <c r="L60" s="49">
        <v>95</v>
      </c>
      <c r="M60" s="49">
        <v>26</v>
      </c>
      <c r="N60" s="7">
        <v>16.5</v>
      </c>
      <c r="O60" s="7"/>
      <c r="P60" s="47"/>
    </row>
    <row r="61" spans="1:16">
      <c r="A61" s="40">
        <v>50</v>
      </c>
      <c r="B61" s="45" t="s">
        <v>104</v>
      </c>
      <c r="C61" s="41" t="s">
        <v>141</v>
      </c>
      <c r="D61" s="43" t="s">
        <v>199</v>
      </c>
      <c r="E61" s="41" t="s">
        <v>200</v>
      </c>
      <c r="F61" s="41">
        <v>3.116</v>
      </c>
      <c r="G61" s="41">
        <v>12</v>
      </c>
      <c r="H61" s="41">
        <v>8</v>
      </c>
      <c r="I61" s="41">
        <v>7</v>
      </c>
      <c r="J61" s="41" t="s">
        <v>71</v>
      </c>
      <c r="K61" s="41" t="s">
        <v>147</v>
      </c>
      <c r="L61" s="49">
        <v>44</v>
      </c>
      <c r="M61" s="49">
        <v>23</v>
      </c>
      <c r="N61" s="7">
        <v>8.8</v>
      </c>
      <c r="O61" s="7"/>
      <c r="P61" s="47"/>
    </row>
    <row r="62" ht="24" spans="1:16">
      <c r="A62" s="40">
        <v>51</v>
      </c>
      <c r="B62" s="45" t="s">
        <v>104</v>
      </c>
      <c r="C62" s="41" t="s">
        <v>141</v>
      </c>
      <c r="D62" s="41" t="s">
        <v>201</v>
      </c>
      <c r="E62" s="41" t="s">
        <v>202</v>
      </c>
      <c r="F62" s="41">
        <v>7.386</v>
      </c>
      <c r="G62" s="41">
        <v>10</v>
      </c>
      <c r="H62" s="41">
        <v>8</v>
      </c>
      <c r="I62" s="41">
        <v>7</v>
      </c>
      <c r="J62" s="41" t="s">
        <v>71</v>
      </c>
      <c r="K62" s="41" t="s">
        <v>147</v>
      </c>
      <c r="L62" s="49">
        <v>77</v>
      </c>
      <c r="M62" s="49">
        <v>19</v>
      </c>
      <c r="N62" s="7">
        <v>12.8</v>
      </c>
      <c r="O62" s="7"/>
      <c r="P62" s="47"/>
    </row>
    <row r="63" spans="1:16">
      <c r="A63" s="42"/>
      <c r="B63" s="46"/>
      <c r="C63" s="38" t="s">
        <v>203</v>
      </c>
      <c r="D63" s="38"/>
      <c r="E63" s="38"/>
      <c r="F63" s="38"/>
      <c r="G63" s="38"/>
      <c r="H63" s="38"/>
      <c r="I63" s="38"/>
      <c r="J63" s="38"/>
      <c r="K63" s="38"/>
      <c r="L63" s="50"/>
      <c r="M63" s="50">
        <f>SUM(M64:M72)</f>
        <v>471</v>
      </c>
      <c r="N63" s="9">
        <v>371.4</v>
      </c>
      <c r="O63" s="9"/>
      <c r="P63" s="48"/>
    </row>
    <row r="64" ht="24" spans="1:16">
      <c r="A64" s="40">
        <v>52</v>
      </c>
      <c r="B64" s="45" t="s">
        <v>104</v>
      </c>
      <c r="C64" s="41" t="s">
        <v>203</v>
      </c>
      <c r="D64" s="41" t="s">
        <v>204</v>
      </c>
      <c r="E64" s="41" t="s">
        <v>205</v>
      </c>
      <c r="F64" s="41" t="s">
        <v>206</v>
      </c>
      <c r="G64" s="41">
        <v>13</v>
      </c>
      <c r="H64" s="41">
        <v>13</v>
      </c>
      <c r="I64" s="41">
        <v>9</v>
      </c>
      <c r="J64" s="41" t="s">
        <v>71</v>
      </c>
      <c r="K64" s="41" t="s">
        <v>207</v>
      </c>
      <c r="L64" s="49">
        <f t="shared" ref="L64:L67" si="0">G64*I64*9000/10000</f>
        <v>105.3</v>
      </c>
      <c r="M64" s="49">
        <v>32</v>
      </c>
      <c r="N64" s="7">
        <v>34.3</v>
      </c>
      <c r="O64" s="7"/>
      <c r="P64" s="47"/>
    </row>
    <row r="65" ht="24" spans="1:16">
      <c r="A65" s="40">
        <v>53</v>
      </c>
      <c r="B65" s="45" t="s">
        <v>104</v>
      </c>
      <c r="C65" s="41" t="s">
        <v>203</v>
      </c>
      <c r="D65" s="41" t="s">
        <v>208</v>
      </c>
      <c r="E65" s="41" t="s">
        <v>209</v>
      </c>
      <c r="F65" s="41" t="s">
        <v>210</v>
      </c>
      <c r="G65" s="41">
        <v>26</v>
      </c>
      <c r="H65" s="41">
        <v>26</v>
      </c>
      <c r="I65" s="41">
        <v>9</v>
      </c>
      <c r="J65" s="41" t="s">
        <v>71</v>
      </c>
      <c r="K65" s="41" t="s">
        <v>211</v>
      </c>
      <c r="L65" s="49">
        <f t="shared" si="0"/>
        <v>210.6</v>
      </c>
      <c r="M65" s="49">
        <v>65</v>
      </c>
      <c r="N65" s="7">
        <v>67.7</v>
      </c>
      <c r="O65" s="7"/>
      <c r="P65" s="47"/>
    </row>
    <row r="66" ht="24" spans="1:16">
      <c r="A66" s="40">
        <v>54</v>
      </c>
      <c r="B66" s="45" t="s">
        <v>104</v>
      </c>
      <c r="C66" s="41" t="s">
        <v>203</v>
      </c>
      <c r="D66" s="41" t="s">
        <v>212</v>
      </c>
      <c r="E66" s="41" t="s">
        <v>213</v>
      </c>
      <c r="F66" s="41" t="s">
        <v>214</v>
      </c>
      <c r="G66" s="41">
        <v>26</v>
      </c>
      <c r="H66" s="41">
        <v>26</v>
      </c>
      <c r="I66" s="41">
        <v>9</v>
      </c>
      <c r="J66" s="41" t="s">
        <v>71</v>
      </c>
      <c r="K66" s="41" t="s">
        <v>211</v>
      </c>
      <c r="L66" s="49">
        <f t="shared" si="0"/>
        <v>210.6</v>
      </c>
      <c r="M66" s="49">
        <v>65</v>
      </c>
      <c r="N66" s="7">
        <v>67.7</v>
      </c>
      <c r="O66" s="7"/>
      <c r="P66" s="47"/>
    </row>
    <row r="67" ht="24" spans="1:16">
      <c r="A67" s="40">
        <v>55</v>
      </c>
      <c r="B67" s="45" t="s">
        <v>104</v>
      </c>
      <c r="C67" s="41" t="s">
        <v>203</v>
      </c>
      <c r="D67" s="41" t="s">
        <v>215</v>
      </c>
      <c r="E67" s="41" t="s">
        <v>216</v>
      </c>
      <c r="F67" s="41" t="s">
        <v>217</v>
      </c>
      <c r="G67" s="41">
        <v>26</v>
      </c>
      <c r="H67" s="41">
        <v>26</v>
      </c>
      <c r="I67" s="41">
        <v>9</v>
      </c>
      <c r="J67" s="41" t="s">
        <v>71</v>
      </c>
      <c r="K67" s="41" t="s">
        <v>211</v>
      </c>
      <c r="L67" s="49">
        <f t="shared" si="0"/>
        <v>210.6</v>
      </c>
      <c r="M67" s="49">
        <v>65</v>
      </c>
      <c r="N67" s="7">
        <v>67.7</v>
      </c>
      <c r="O67" s="7"/>
      <c r="P67" s="47"/>
    </row>
    <row r="68" ht="24" spans="1:16">
      <c r="A68" s="40">
        <v>56</v>
      </c>
      <c r="B68" s="45" t="s">
        <v>104</v>
      </c>
      <c r="C68" s="41" t="s">
        <v>203</v>
      </c>
      <c r="D68" s="41" t="s">
        <v>218</v>
      </c>
      <c r="E68" s="41" t="s">
        <v>219</v>
      </c>
      <c r="F68" s="41" t="s">
        <v>220</v>
      </c>
      <c r="G68" s="41">
        <v>21</v>
      </c>
      <c r="H68" s="41">
        <v>16</v>
      </c>
      <c r="I68" s="41">
        <v>9</v>
      </c>
      <c r="J68" s="41" t="s">
        <v>71</v>
      </c>
      <c r="K68" s="41" t="s">
        <v>221</v>
      </c>
      <c r="L68" s="49">
        <v>128.6</v>
      </c>
      <c r="M68" s="49">
        <v>52</v>
      </c>
      <c r="N68" s="7">
        <v>29.6</v>
      </c>
      <c r="O68" s="7"/>
      <c r="P68" s="47"/>
    </row>
    <row r="69" ht="24" spans="1:16">
      <c r="A69" s="40">
        <v>57</v>
      </c>
      <c r="B69" s="45" t="s">
        <v>104</v>
      </c>
      <c r="C69" s="41" t="s">
        <v>203</v>
      </c>
      <c r="D69" s="41" t="s">
        <v>222</v>
      </c>
      <c r="E69" s="41" t="s">
        <v>223</v>
      </c>
      <c r="F69" s="41" t="s">
        <v>224</v>
      </c>
      <c r="G69" s="41">
        <v>28</v>
      </c>
      <c r="H69" s="41">
        <v>16</v>
      </c>
      <c r="I69" s="41">
        <v>9</v>
      </c>
      <c r="J69" s="41" t="s">
        <v>71</v>
      </c>
      <c r="K69" s="41" t="s">
        <v>221</v>
      </c>
      <c r="L69" s="49">
        <v>130</v>
      </c>
      <c r="M69" s="49">
        <v>70</v>
      </c>
      <c r="N69" s="7">
        <v>11.6</v>
      </c>
      <c r="O69" s="7"/>
      <c r="P69" s="47"/>
    </row>
    <row r="70" ht="24" spans="1:16">
      <c r="A70" s="40">
        <v>58</v>
      </c>
      <c r="B70" s="45" t="s">
        <v>104</v>
      </c>
      <c r="C70" s="41" t="s">
        <v>203</v>
      </c>
      <c r="D70" s="41" t="s">
        <v>225</v>
      </c>
      <c r="E70" s="41" t="s">
        <v>226</v>
      </c>
      <c r="F70" s="41" t="s">
        <v>227</v>
      </c>
      <c r="G70" s="41">
        <v>17</v>
      </c>
      <c r="H70" s="41">
        <v>16</v>
      </c>
      <c r="I70" s="41">
        <v>9</v>
      </c>
      <c r="J70" s="41" t="s">
        <v>71</v>
      </c>
      <c r="K70" s="41" t="s">
        <v>228</v>
      </c>
      <c r="L70" s="49">
        <v>130.2</v>
      </c>
      <c r="M70" s="49">
        <v>42</v>
      </c>
      <c r="N70" s="7">
        <v>39.6</v>
      </c>
      <c r="O70" s="7"/>
      <c r="P70" s="47"/>
    </row>
    <row r="71" ht="24" spans="1:16">
      <c r="A71" s="40">
        <v>59</v>
      </c>
      <c r="B71" s="45" t="s">
        <v>104</v>
      </c>
      <c r="C71" s="41" t="s">
        <v>203</v>
      </c>
      <c r="D71" s="41" t="s">
        <v>229</v>
      </c>
      <c r="E71" s="41" t="s">
        <v>230</v>
      </c>
      <c r="F71" s="41" t="s">
        <v>231</v>
      </c>
      <c r="G71" s="41">
        <v>18</v>
      </c>
      <c r="H71" s="41">
        <v>16</v>
      </c>
      <c r="I71" s="41">
        <v>9</v>
      </c>
      <c r="J71" s="41" t="s">
        <v>71</v>
      </c>
      <c r="K71" s="41" t="s">
        <v>228</v>
      </c>
      <c r="L71" s="49">
        <v>129.5</v>
      </c>
      <c r="M71" s="49">
        <v>45</v>
      </c>
      <c r="N71" s="7">
        <v>36.6</v>
      </c>
      <c r="O71" s="7"/>
      <c r="P71" s="47"/>
    </row>
    <row r="72" ht="24" spans="1:16">
      <c r="A72" s="40">
        <v>60</v>
      </c>
      <c r="B72" s="45" t="s">
        <v>104</v>
      </c>
      <c r="C72" s="41" t="s">
        <v>203</v>
      </c>
      <c r="D72" s="41" t="s">
        <v>232</v>
      </c>
      <c r="E72" s="41" t="s">
        <v>233</v>
      </c>
      <c r="F72" s="41" t="s">
        <v>234</v>
      </c>
      <c r="G72" s="41">
        <v>18</v>
      </c>
      <c r="H72" s="41">
        <v>13</v>
      </c>
      <c r="I72" s="41">
        <v>7</v>
      </c>
      <c r="J72" s="41" t="s">
        <v>71</v>
      </c>
      <c r="K72" s="41" t="s">
        <v>235</v>
      </c>
      <c r="L72" s="49">
        <v>123.4</v>
      </c>
      <c r="M72" s="49">
        <v>35</v>
      </c>
      <c r="N72" s="7">
        <v>16.6</v>
      </c>
      <c r="O72" s="7"/>
      <c r="P72" s="47"/>
    </row>
    <row r="73" spans="1:16">
      <c r="A73" s="42"/>
      <c r="B73" s="46"/>
      <c r="C73" s="38" t="s">
        <v>236</v>
      </c>
      <c r="D73" s="38"/>
      <c r="E73" s="38"/>
      <c r="F73" s="38"/>
      <c r="G73" s="38"/>
      <c r="H73" s="38"/>
      <c r="I73" s="38"/>
      <c r="J73" s="38"/>
      <c r="K73" s="38"/>
      <c r="L73" s="50"/>
      <c r="M73" s="50">
        <f>SUM(M74:M76)</f>
        <v>200</v>
      </c>
      <c r="N73" s="9">
        <v>61.7</v>
      </c>
      <c r="O73" s="9"/>
      <c r="P73" s="48"/>
    </row>
    <row r="74" ht="24" spans="1:16">
      <c r="A74" s="40">
        <v>61</v>
      </c>
      <c r="B74" s="45" t="s">
        <v>104</v>
      </c>
      <c r="C74" s="41" t="s">
        <v>236</v>
      </c>
      <c r="D74" s="41" t="s">
        <v>237</v>
      </c>
      <c r="E74" s="41" t="s">
        <v>238</v>
      </c>
      <c r="F74" s="41">
        <v>8.57</v>
      </c>
      <c r="G74" s="41">
        <v>34</v>
      </c>
      <c r="H74" s="41">
        <v>26</v>
      </c>
      <c r="I74" s="41">
        <v>9</v>
      </c>
      <c r="J74" s="41" t="s">
        <v>71</v>
      </c>
      <c r="K74" s="41" t="s">
        <v>211</v>
      </c>
      <c r="L74" s="49">
        <v>160.8839</v>
      </c>
      <c r="M74" s="49">
        <v>80</v>
      </c>
      <c r="N74" s="7">
        <v>30.6</v>
      </c>
      <c r="O74" s="7"/>
      <c r="P74" s="47"/>
    </row>
    <row r="75" ht="24" spans="1:16">
      <c r="A75" s="40">
        <v>62</v>
      </c>
      <c r="B75" s="45" t="s">
        <v>104</v>
      </c>
      <c r="C75" s="41" t="s">
        <v>236</v>
      </c>
      <c r="D75" s="41" t="s">
        <v>239</v>
      </c>
      <c r="E75" s="41" t="s">
        <v>240</v>
      </c>
      <c r="F75" s="41">
        <v>7.605</v>
      </c>
      <c r="G75" s="41">
        <v>28</v>
      </c>
      <c r="H75" s="41">
        <v>20</v>
      </c>
      <c r="I75" s="41">
        <v>8</v>
      </c>
      <c r="J75" s="41" t="s">
        <v>71</v>
      </c>
      <c r="K75" s="41" t="s">
        <v>112</v>
      </c>
      <c r="L75" s="49">
        <v>118.5648</v>
      </c>
      <c r="M75" s="49">
        <v>54</v>
      </c>
      <c r="N75" s="7">
        <v>31.1</v>
      </c>
      <c r="O75" s="7"/>
      <c r="P75" s="47"/>
    </row>
    <row r="76" ht="24" spans="1:16">
      <c r="A76" s="40">
        <v>63</v>
      </c>
      <c r="B76" s="45" t="s">
        <v>104</v>
      </c>
      <c r="C76" s="41" t="s">
        <v>236</v>
      </c>
      <c r="D76" s="43" t="s">
        <v>241</v>
      </c>
      <c r="E76" s="41" t="s">
        <v>242</v>
      </c>
      <c r="F76" s="41">
        <v>4.434</v>
      </c>
      <c r="G76" s="41">
        <v>34</v>
      </c>
      <c r="H76" s="41">
        <v>10</v>
      </c>
      <c r="I76" s="41">
        <v>8</v>
      </c>
      <c r="J76" s="41" t="s">
        <v>71</v>
      </c>
      <c r="K76" s="41" t="s">
        <v>243</v>
      </c>
      <c r="L76" s="49">
        <v>110.173</v>
      </c>
      <c r="M76" s="49">
        <v>66</v>
      </c>
      <c r="N76" s="7">
        <v>0</v>
      </c>
      <c r="O76" s="7"/>
      <c r="P76" s="47"/>
    </row>
    <row r="77" ht="24" spans="1:16">
      <c r="A77" s="42"/>
      <c r="B77" s="46"/>
      <c r="C77" s="38" t="s">
        <v>244</v>
      </c>
      <c r="D77" s="44"/>
      <c r="E77" s="38"/>
      <c r="F77" s="38"/>
      <c r="G77" s="38"/>
      <c r="H77" s="38"/>
      <c r="I77" s="38"/>
      <c r="J77" s="38"/>
      <c r="K77" s="38"/>
      <c r="L77" s="50"/>
      <c r="M77" s="50">
        <f>SUM(M78)</f>
        <v>51</v>
      </c>
      <c r="N77" s="9">
        <v>0</v>
      </c>
      <c r="O77" s="9"/>
      <c r="P77" s="48"/>
    </row>
    <row r="78" ht="36" spans="1:16">
      <c r="A78" s="40">
        <v>64</v>
      </c>
      <c r="B78" s="41" t="s">
        <v>245</v>
      </c>
      <c r="C78" s="41" t="s">
        <v>244</v>
      </c>
      <c r="D78" s="41" t="s">
        <v>246</v>
      </c>
      <c r="E78" s="41" t="s">
        <v>247</v>
      </c>
      <c r="F78" s="41">
        <v>27.007</v>
      </c>
      <c r="G78" s="41">
        <v>15</v>
      </c>
      <c r="H78" s="41">
        <v>10</v>
      </c>
      <c r="I78" s="41">
        <v>9</v>
      </c>
      <c r="J78" s="41" t="s">
        <v>71</v>
      </c>
      <c r="K78" s="41" t="s">
        <v>248</v>
      </c>
      <c r="L78" s="49">
        <v>110.8729</v>
      </c>
      <c r="M78" s="49">
        <v>51</v>
      </c>
      <c r="N78" s="7">
        <v>0</v>
      </c>
      <c r="O78" s="7"/>
      <c r="P78" s="47"/>
    </row>
    <row r="79" spans="1:16">
      <c r="A79" s="42"/>
      <c r="B79" s="38"/>
      <c r="C79" s="38" t="s">
        <v>249</v>
      </c>
      <c r="D79" s="38"/>
      <c r="E79" s="38"/>
      <c r="F79" s="38"/>
      <c r="G79" s="38"/>
      <c r="H79" s="38"/>
      <c r="I79" s="38"/>
      <c r="J79" s="38"/>
      <c r="K79" s="38"/>
      <c r="L79" s="50"/>
      <c r="M79" s="50">
        <f>SUM(M80:M84)</f>
        <v>918</v>
      </c>
      <c r="N79" s="9">
        <v>573.4</v>
      </c>
      <c r="O79" s="9"/>
      <c r="P79" s="48"/>
    </row>
    <row r="80" ht="24" spans="1:16">
      <c r="A80" s="40">
        <v>65</v>
      </c>
      <c r="B80" s="41" t="s">
        <v>245</v>
      </c>
      <c r="C80" s="52" t="s">
        <v>249</v>
      </c>
      <c r="D80" s="41" t="s">
        <v>250</v>
      </c>
      <c r="E80" s="40" t="s">
        <v>251</v>
      </c>
      <c r="F80" s="40">
        <v>13.804</v>
      </c>
      <c r="G80" s="40">
        <v>16</v>
      </c>
      <c r="H80" s="53">
        <v>8</v>
      </c>
      <c r="I80" s="53">
        <v>7</v>
      </c>
      <c r="J80" s="41" t="s">
        <v>71</v>
      </c>
      <c r="K80" s="41" t="s">
        <v>252</v>
      </c>
      <c r="L80" s="59">
        <v>111</v>
      </c>
      <c r="M80" s="49">
        <v>31</v>
      </c>
      <c r="N80" s="7">
        <v>0.800000000000001</v>
      </c>
      <c r="O80" s="7"/>
      <c r="P80" s="47"/>
    </row>
    <row r="81" ht="36" spans="1:16">
      <c r="A81" s="40">
        <v>66</v>
      </c>
      <c r="B81" s="41" t="s">
        <v>245</v>
      </c>
      <c r="C81" s="52" t="s">
        <v>249</v>
      </c>
      <c r="D81" s="41" t="s">
        <v>253</v>
      </c>
      <c r="E81" s="40" t="s">
        <v>254</v>
      </c>
      <c r="F81" s="40">
        <v>46.87</v>
      </c>
      <c r="G81" s="40">
        <v>21.04</v>
      </c>
      <c r="H81" s="53">
        <v>16</v>
      </c>
      <c r="I81" s="53">
        <v>12</v>
      </c>
      <c r="J81" s="41" t="s">
        <v>71</v>
      </c>
      <c r="K81" s="51" t="s">
        <v>255</v>
      </c>
      <c r="L81" s="59">
        <v>276</v>
      </c>
      <c r="M81" s="49">
        <v>70</v>
      </c>
      <c r="N81" s="7">
        <v>38.9</v>
      </c>
      <c r="O81" s="7"/>
      <c r="P81" s="47"/>
    </row>
    <row r="82" ht="36" spans="1:16">
      <c r="A82" s="40">
        <v>67</v>
      </c>
      <c r="B82" s="41" t="s">
        <v>245</v>
      </c>
      <c r="C82" s="52" t="s">
        <v>249</v>
      </c>
      <c r="D82" s="41" t="s">
        <v>256</v>
      </c>
      <c r="E82" s="52" t="s">
        <v>257</v>
      </c>
      <c r="F82" s="52">
        <v>82.169</v>
      </c>
      <c r="G82" s="52">
        <v>101</v>
      </c>
      <c r="H82" s="54">
        <v>96</v>
      </c>
      <c r="I82" s="54">
        <v>9</v>
      </c>
      <c r="J82" s="41" t="s">
        <v>71</v>
      </c>
      <c r="K82" s="51" t="s">
        <v>258</v>
      </c>
      <c r="L82" s="59">
        <v>444</v>
      </c>
      <c r="M82" s="49">
        <v>254</v>
      </c>
      <c r="N82" s="7">
        <v>123.4</v>
      </c>
      <c r="O82" s="7"/>
      <c r="P82" s="47"/>
    </row>
    <row r="83" ht="48" spans="1:16">
      <c r="A83" s="40">
        <v>68</v>
      </c>
      <c r="B83" s="41" t="s">
        <v>245</v>
      </c>
      <c r="C83" s="52" t="s">
        <v>249</v>
      </c>
      <c r="D83" s="41" t="s">
        <v>259</v>
      </c>
      <c r="E83" s="40" t="s">
        <v>260</v>
      </c>
      <c r="F83" s="40">
        <v>34.056</v>
      </c>
      <c r="G83" s="40">
        <v>87</v>
      </c>
      <c r="H83" s="53">
        <v>80</v>
      </c>
      <c r="I83" s="53">
        <v>12.5</v>
      </c>
      <c r="J83" s="41" t="s">
        <v>71</v>
      </c>
      <c r="K83" s="51" t="s">
        <v>261</v>
      </c>
      <c r="L83" s="59">
        <v>685</v>
      </c>
      <c r="M83" s="49">
        <v>304</v>
      </c>
      <c r="N83" s="7">
        <v>263</v>
      </c>
      <c r="O83" s="7"/>
      <c r="P83" s="47"/>
    </row>
    <row r="84" ht="36" spans="1:16">
      <c r="A84" s="40">
        <v>69</v>
      </c>
      <c r="B84" s="41" t="s">
        <v>245</v>
      </c>
      <c r="C84" s="52" t="s">
        <v>249</v>
      </c>
      <c r="D84" s="41" t="s">
        <v>262</v>
      </c>
      <c r="E84" s="40" t="s">
        <v>263</v>
      </c>
      <c r="F84" s="40">
        <v>2.004</v>
      </c>
      <c r="G84" s="40">
        <v>103</v>
      </c>
      <c r="H84" s="53">
        <v>96</v>
      </c>
      <c r="I84" s="53">
        <v>9</v>
      </c>
      <c r="J84" s="41" t="s">
        <v>71</v>
      </c>
      <c r="K84" s="51" t="s">
        <v>258</v>
      </c>
      <c r="L84" s="59">
        <v>478</v>
      </c>
      <c r="M84" s="49">
        <v>259</v>
      </c>
      <c r="N84" s="7">
        <v>147.3</v>
      </c>
      <c r="O84" s="7"/>
      <c r="P84" s="47"/>
    </row>
    <row r="85" spans="1:16">
      <c r="A85" s="42"/>
      <c r="B85" s="38"/>
      <c r="C85" s="38" t="s">
        <v>264</v>
      </c>
      <c r="D85" s="38"/>
      <c r="E85" s="42"/>
      <c r="F85" s="42"/>
      <c r="G85" s="42"/>
      <c r="H85" s="55"/>
      <c r="I85" s="55"/>
      <c r="J85" s="38"/>
      <c r="K85" s="60"/>
      <c r="L85" s="39"/>
      <c r="M85" s="50">
        <f>SUM(M86:M97)</f>
        <v>808</v>
      </c>
      <c r="N85" s="9">
        <v>303.4</v>
      </c>
      <c r="O85" s="9"/>
      <c r="P85" s="48"/>
    </row>
    <row r="86" ht="24" spans="1:16">
      <c r="A86" s="40">
        <v>70</v>
      </c>
      <c r="B86" s="41" t="s">
        <v>265</v>
      </c>
      <c r="C86" s="41" t="s">
        <v>264</v>
      </c>
      <c r="D86" s="41" t="s">
        <v>266</v>
      </c>
      <c r="E86" s="41" t="s">
        <v>267</v>
      </c>
      <c r="F86" s="41">
        <v>55.06</v>
      </c>
      <c r="G86" s="41">
        <v>23.54</v>
      </c>
      <c r="H86" s="41">
        <v>16</v>
      </c>
      <c r="I86" s="41">
        <v>10</v>
      </c>
      <c r="J86" s="41" t="s">
        <v>71</v>
      </c>
      <c r="K86" s="41" t="s">
        <v>268</v>
      </c>
      <c r="L86" s="49">
        <v>103.57</v>
      </c>
      <c r="M86" s="49">
        <v>62</v>
      </c>
      <c r="N86" s="7">
        <v>26</v>
      </c>
      <c r="O86" s="7"/>
      <c r="P86" s="47"/>
    </row>
    <row r="87" ht="24" spans="1:16">
      <c r="A87" s="40">
        <v>71</v>
      </c>
      <c r="B87" s="41" t="s">
        <v>265</v>
      </c>
      <c r="C87" s="41" t="s">
        <v>264</v>
      </c>
      <c r="D87" s="41" t="s">
        <v>269</v>
      </c>
      <c r="E87" s="41" t="s">
        <v>270</v>
      </c>
      <c r="F87" s="41">
        <v>6.079</v>
      </c>
      <c r="G87" s="41">
        <v>13.54</v>
      </c>
      <c r="H87" s="41">
        <v>6</v>
      </c>
      <c r="I87" s="41">
        <v>10</v>
      </c>
      <c r="J87" s="41" t="s">
        <v>71</v>
      </c>
      <c r="K87" s="41" t="s">
        <v>271</v>
      </c>
      <c r="L87" s="49">
        <v>65.9</v>
      </c>
      <c r="M87" s="49">
        <v>37</v>
      </c>
      <c r="N87" s="7">
        <v>0</v>
      </c>
      <c r="O87" s="7"/>
      <c r="P87" s="47"/>
    </row>
    <row r="88" ht="24" spans="1:16">
      <c r="A88" s="40">
        <v>72</v>
      </c>
      <c r="B88" s="41" t="s">
        <v>265</v>
      </c>
      <c r="C88" s="41" t="s">
        <v>264</v>
      </c>
      <c r="D88" s="41" t="s">
        <v>272</v>
      </c>
      <c r="E88" s="41" t="s">
        <v>273</v>
      </c>
      <c r="F88" s="41">
        <v>29.783</v>
      </c>
      <c r="G88" s="41">
        <v>23.54</v>
      </c>
      <c r="H88" s="41">
        <v>16</v>
      </c>
      <c r="I88" s="41">
        <v>8</v>
      </c>
      <c r="J88" s="41" t="s">
        <v>71</v>
      </c>
      <c r="K88" s="41" t="s">
        <v>268</v>
      </c>
      <c r="L88" s="49">
        <v>102.3</v>
      </c>
      <c r="M88" s="49">
        <v>52</v>
      </c>
      <c r="N88" s="7">
        <v>16</v>
      </c>
      <c r="O88" s="7"/>
      <c r="P88" s="47"/>
    </row>
    <row r="89" ht="24" spans="1:16">
      <c r="A89" s="40">
        <v>73</v>
      </c>
      <c r="B89" s="41" t="s">
        <v>265</v>
      </c>
      <c r="C89" s="41" t="s">
        <v>264</v>
      </c>
      <c r="D89" s="41" t="s">
        <v>274</v>
      </c>
      <c r="E89" s="41" t="s">
        <v>275</v>
      </c>
      <c r="F89" s="41">
        <v>1.169</v>
      </c>
      <c r="G89" s="41">
        <v>25</v>
      </c>
      <c r="H89" s="41">
        <v>16</v>
      </c>
      <c r="I89" s="41">
        <v>8</v>
      </c>
      <c r="J89" s="41" t="s">
        <v>71</v>
      </c>
      <c r="K89" s="41" t="s">
        <v>268</v>
      </c>
      <c r="L89" s="49">
        <v>109.7</v>
      </c>
      <c r="M89" s="49">
        <v>56</v>
      </c>
      <c r="N89" s="7">
        <v>12</v>
      </c>
      <c r="O89" s="7"/>
      <c r="P89" s="47"/>
    </row>
    <row r="90" ht="24" spans="1:16">
      <c r="A90" s="40">
        <v>74</v>
      </c>
      <c r="B90" s="41" t="s">
        <v>265</v>
      </c>
      <c r="C90" s="41" t="s">
        <v>264</v>
      </c>
      <c r="D90" s="41" t="s">
        <v>276</v>
      </c>
      <c r="E90" s="41" t="s">
        <v>277</v>
      </c>
      <c r="F90" s="41">
        <v>0.19</v>
      </c>
      <c r="G90" s="41">
        <v>87</v>
      </c>
      <c r="H90" s="41">
        <v>80</v>
      </c>
      <c r="I90" s="41">
        <v>9</v>
      </c>
      <c r="J90" s="41" t="s">
        <v>71</v>
      </c>
      <c r="K90" s="41" t="s">
        <v>278</v>
      </c>
      <c r="L90" s="49">
        <v>496.9</v>
      </c>
      <c r="M90" s="49">
        <v>219</v>
      </c>
      <c r="N90" s="7">
        <v>121.2</v>
      </c>
      <c r="O90" s="7"/>
      <c r="P90" s="47"/>
    </row>
    <row r="91" ht="24" spans="1:16">
      <c r="A91" s="40">
        <v>75</v>
      </c>
      <c r="B91" s="41" t="s">
        <v>265</v>
      </c>
      <c r="C91" s="41" t="s">
        <v>264</v>
      </c>
      <c r="D91" s="41" t="s">
        <v>279</v>
      </c>
      <c r="E91" s="41" t="s">
        <v>280</v>
      </c>
      <c r="F91" s="41">
        <v>6.5</v>
      </c>
      <c r="G91" s="41">
        <v>23.54</v>
      </c>
      <c r="H91" s="41">
        <v>16</v>
      </c>
      <c r="I91" s="41">
        <v>8</v>
      </c>
      <c r="J91" s="41" t="s">
        <v>71</v>
      </c>
      <c r="K91" s="41" t="s">
        <v>268</v>
      </c>
      <c r="L91" s="49">
        <v>108.4</v>
      </c>
      <c r="M91" s="49">
        <v>52</v>
      </c>
      <c r="N91" s="7">
        <v>16</v>
      </c>
      <c r="O91" s="7"/>
      <c r="P91" s="47"/>
    </row>
    <row r="92" ht="24" spans="1:16">
      <c r="A92" s="40">
        <v>76</v>
      </c>
      <c r="B92" s="41" t="s">
        <v>265</v>
      </c>
      <c r="C92" s="41" t="s">
        <v>264</v>
      </c>
      <c r="D92" s="41" t="s">
        <v>281</v>
      </c>
      <c r="E92" s="41" t="s">
        <v>282</v>
      </c>
      <c r="F92" s="41">
        <v>20.713</v>
      </c>
      <c r="G92" s="41">
        <v>23.54</v>
      </c>
      <c r="H92" s="41">
        <v>16</v>
      </c>
      <c r="I92" s="41">
        <v>8</v>
      </c>
      <c r="J92" s="41" t="s">
        <v>71</v>
      </c>
      <c r="K92" s="41" t="s">
        <v>268</v>
      </c>
      <c r="L92" s="49">
        <v>112.3</v>
      </c>
      <c r="M92" s="49">
        <v>52</v>
      </c>
      <c r="N92" s="7">
        <v>16</v>
      </c>
      <c r="O92" s="7"/>
      <c r="P92" s="47"/>
    </row>
    <row r="93" ht="24" spans="1:16">
      <c r="A93" s="40">
        <v>77</v>
      </c>
      <c r="B93" s="41" t="s">
        <v>265</v>
      </c>
      <c r="C93" s="41" t="s">
        <v>264</v>
      </c>
      <c r="D93" s="41" t="s">
        <v>283</v>
      </c>
      <c r="E93" s="41" t="s">
        <v>284</v>
      </c>
      <c r="F93" s="41">
        <v>20.75</v>
      </c>
      <c r="G93" s="41">
        <v>31.54</v>
      </c>
      <c r="H93" s="41">
        <v>24</v>
      </c>
      <c r="I93" s="41">
        <v>8</v>
      </c>
      <c r="J93" s="41" t="s">
        <v>71</v>
      </c>
      <c r="K93" s="41" t="s">
        <v>285</v>
      </c>
      <c r="L93" s="49">
        <v>132.2</v>
      </c>
      <c r="M93" s="49">
        <v>70</v>
      </c>
      <c r="N93" s="7">
        <v>32.1</v>
      </c>
      <c r="O93" s="7"/>
      <c r="P93" s="47"/>
    </row>
    <row r="94" ht="24" spans="1:16">
      <c r="A94" s="40">
        <v>78</v>
      </c>
      <c r="B94" s="41" t="s">
        <v>265</v>
      </c>
      <c r="C94" s="41" t="s">
        <v>264</v>
      </c>
      <c r="D94" s="41" t="s">
        <v>286</v>
      </c>
      <c r="E94" s="41" t="s">
        <v>287</v>
      </c>
      <c r="F94" s="41">
        <v>25.537</v>
      </c>
      <c r="G94" s="41">
        <v>31.54</v>
      </c>
      <c r="H94" s="41">
        <v>24</v>
      </c>
      <c r="I94" s="41">
        <v>8</v>
      </c>
      <c r="J94" s="41" t="s">
        <v>71</v>
      </c>
      <c r="K94" s="41" t="s">
        <v>285</v>
      </c>
      <c r="L94" s="49">
        <v>128.8</v>
      </c>
      <c r="M94" s="49">
        <v>70</v>
      </c>
      <c r="N94" s="7">
        <v>32.1</v>
      </c>
      <c r="O94" s="7"/>
      <c r="P94" s="47"/>
    </row>
    <row r="95" ht="24" spans="1:16">
      <c r="A95" s="40">
        <v>79</v>
      </c>
      <c r="B95" s="41" t="s">
        <v>265</v>
      </c>
      <c r="C95" s="41" t="s">
        <v>264</v>
      </c>
      <c r="D95" s="41" t="s">
        <v>288</v>
      </c>
      <c r="E95" s="41" t="s">
        <v>289</v>
      </c>
      <c r="F95" s="41">
        <v>4.243</v>
      </c>
      <c r="G95" s="41">
        <v>23.54</v>
      </c>
      <c r="H95" s="41">
        <v>16</v>
      </c>
      <c r="I95" s="41">
        <v>8</v>
      </c>
      <c r="J95" s="41" t="s">
        <v>71</v>
      </c>
      <c r="K95" s="41" t="s">
        <v>268</v>
      </c>
      <c r="L95" s="49">
        <v>114.3</v>
      </c>
      <c r="M95" s="49">
        <v>52</v>
      </c>
      <c r="N95" s="7">
        <v>16</v>
      </c>
      <c r="O95" s="7"/>
      <c r="P95" s="47"/>
    </row>
    <row r="96" ht="24" spans="1:16">
      <c r="A96" s="40">
        <v>80</v>
      </c>
      <c r="B96" s="41" t="s">
        <v>265</v>
      </c>
      <c r="C96" s="41" t="s">
        <v>264</v>
      </c>
      <c r="D96" s="41" t="s">
        <v>290</v>
      </c>
      <c r="E96" s="41" t="s">
        <v>291</v>
      </c>
      <c r="F96" s="41">
        <v>6.993</v>
      </c>
      <c r="G96" s="41">
        <v>23.54</v>
      </c>
      <c r="H96" s="41">
        <v>16</v>
      </c>
      <c r="I96" s="41">
        <v>8</v>
      </c>
      <c r="J96" s="41" t="s">
        <v>71</v>
      </c>
      <c r="K96" s="41" t="s">
        <v>268</v>
      </c>
      <c r="L96" s="49">
        <v>118.3</v>
      </c>
      <c r="M96" s="49">
        <v>52</v>
      </c>
      <c r="N96" s="7">
        <v>16</v>
      </c>
      <c r="O96" s="7"/>
      <c r="P96" s="47"/>
    </row>
    <row r="97" ht="24" spans="1:16">
      <c r="A97" s="40">
        <v>81</v>
      </c>
      <c r="B97" s="41" t="s">
        <v>265</v>
      </c>
      <c r="C97" s="41" t="s">
        <v>264</v>
      </c>
      <c r="D97" s="43" t="s">
        <v>292</v>
      </c>
      <c r="E97" s="41" t="s">
        <v>293</v>
      </c>
      <c r="F97" s="41">
        <v>9.705</v>
      </c>
      <c r="G97" s="41">
        <v>15.54</v>
      </c>
      <c r="H97" s="41">
        <v>8</v>
      </c>
      <c r="I97" s="41">
        <v>8</v>
      </c>
      <c r="J97" s="41" t="s">
        <v>71</v>
      </c>
      <c r="K97" s="41" t="s">
        <v>252</v>
      </c>
      <c r="L97" s="49">
        <v>73.5</v>
      </c>
      <c r="M97" s="49">
        <v>34</v>
      </c>
      <c r="N97" s="7">
        <v>0</v>
      </c>
      <c r="O97" s="7"/>
      <c r="P97" s="47"/>
    </row>
    <row r="98" spans="1:16">
      <c r="A98" s="42"/>
      <c r="B98" s="38"/>
      <c r="C98" s="38" t="s">
        <v>294</v>
      </c>
      <c r="D98" s="44"/>
      <c r="E98" s="38"/>
      <c r="F98" s="38"/>
      <c r="G98" s="38"/>
      <c r="H98" s="38"/>
      <c r="I98" s="38"/>
      <c r="J98" s="38"/>
      <c r="K98" s="38"/>
      <c r="L98" s="50"/>
      <c r="M98" s="50">
        <f>SUM(M99:M126)</f>
        <v>1734</v>
      </c>
      <c r="N98" s="9">
        <v>1126.8</v>
      </c>
      <c r="O98" s="9"/>
      <c r="P98" s="48"/>
    </row>
    <row r="99" ht="24" spans="1:16">
      <c r="A99" s="40">
        <v>82</v>
      </c>
      <c r="B99" s="41" t="s">
        <v>265</v>
      </c>
      <c r="C99" s="41" t="s">
        <v>294</v>
      </c>
      <c r="D99" s="41" t="s">
        <v>295</v>
      </c>
      <c r="E99" s="43" t="s">
        <v>296</v>
      </c>
      <c r="F99" s="41">
        <v>38.587</v>
      </c>
      <c r="G99" s="52">
        <v>18</v>
      </c>
      <c r="H99" s="41">
        <v>13</v>
      </c>
      <c r="I99" s="41">
        <v>10</v>
      </c>
      <c r="J99" s="41" t="s">
        <v>71</v>
      </c>
      <c r="K99" s="41" t="s">
        <v>297</v>
      </c>
      <c r="L99" s="49">
        <v>143.2</v>
      </c>
      <c r="M99" s="49">
        <v>50</v>
      </c>
      <c r="N99" s="61">
        <v>23.7</v>
      </c>
      <c r="O99" s="7"/>
      <c r="P99" s="47"/>
    </row>
    <row r="100" ht="24" spans="1:16">
      <c r="A100" s="40">
        <v>83</v>
      </c>
      <c r="B100" s="41" t="s">
        <v>265</v>
      </c>
      <c r="C100" s="41" t="s">
        <v>294</v>
      </c>
      <c r="D100" s="41" t="s">
        <v>298</v>
      </c>
      <c r="E100" s="41" t="s">
        <v>299</v>
      </c>
      <c r="F100" s="41">
        <v>26.207</v>
      </c>
      <c r="G100" s="52">
        <v>31</v>
      </c>
      <c r="H100" s="41">
        <v>26</v>
      </c>
      <c r="I100" s="41">
        <v>10</v>
      </c>
      <c r="J100" s="41" t="s">
        <v>71</v>
      </c>
      <c r="K100" s="41" t="s">
        <v>300</v>
      </c>
      <c r="L100" s="49">
        <v>216.8</v>
      </c>
      <c r="M100" s="49">
        <v>86</v>
      </c>
      <c r="N100" s="61">
        <v>61.4</v>
      </c>
      <c r="O100" s="7"/>
      <c r="P100" s="47"/>
    </row>
    <row r="101" ht="24" spans="1:16">
      <c r="A101" s="40">
        <v>84</v>
      </c>
      <c r="B101" s="41" t="s">
        <v>265</v>
      </c>
      <c r="C101" s="41" t="s">
        <v>294</v>
      </c>
      <c r="D101" s="41" t="s">
        <v>301</v>
      </c>
      <c r="E101" s="41" t="s">
        <v>302</v>
      </c>
      <c r="F101" s="41">
        <v>26.596</v>
      </c>
      <c r="G101" s="52">
        <f t="shared" ref="G101:G103" si="1">H101+5</f>
        <v>31</v>
      </c>
      <c r="H101" s="41">
        <v>26</v>
      </c>
      <c r="I101" s="41">
        <v>10</v>
      </c>
      <c r="J101" s="41" t="s">
        <v>71</v>
      </c>
      <c r="K101" s="41" t="s">
        <v>300</v>
      </c>
      <c r="L101" s="49">
        <v>229.9</v>
      </c>
      <c r="M101" s="49">
        <v>86</v>
      </c>
      <c r="N101" s="61">
        <v>61.4</v>
      </c>
      <c r="O101" s="7"/>
      <c r="P101" s="47"/>
    </row>
    <row r="102" ht="24" spans="1:16">
      <c r="A102" s="40">
        <v>85</v>
      </c>
      <c r="B102" s="41" t="s">
        <v>265</v>
      </c>
      <c r="C102" s="41" t="s">
        <v>294</v>
      </c>
      <c r="D102" s="43" t="s">
        <v>303</v>
      </c>
      <c r="E102" s="43" t="s">
        <v>304</v>
      </c>
      <c r="F102" s="41">
        <v>47.853</v>
      </c>
      <c r="G102" s="52">
        <f t="shared" si="1"/>
        <v>18</v>
      </c>
      <c r="H102" s="41">
        <v>13</v>
      </c>
      <c r="I102" s="41">
        <v>10</v>
      </c>
      <c r="J102" s="41" t="s">
        <v>71</v>
      </c>
      <c r="K102" s="41" t="s">
        <v>297</v>
      </c>
      <c r="L102" s="49">
        <v>150.8</v>
      </c>
      <c r="M102" s="49">
        <v>50</v>
      </c>
      <c r="N102" s="61">
        <v>23.7</v>
      </c>
      <c r="O102" s="7"/>
      <c r="P102" s="47"/>
    </row>
    <row r="103" ht="24" spans="1:16">
      <c r="A103" s="40">
        <v>86</v>
      </c>
      <c r="B103" s="41" t="s">
        <v>265</v>
      </c>
      <c r="C103" s="41" t="s">
        <v>294</v>
      </c>
      <c r="D103" s="41" t="s">
        <v>305</v>
      </c>
      <c r="E103" s="41" t="s">
        <v>306</v>
      </c>
      <c r="F103" s="41">
        <v>49.773</v>
      </c>
      <c r="G103" s="52">
        <f t="shared" si="1"/>
        <v>18</v>
      </c>
      <c r="H103" s="41">
        <v>13</v>
      </c>
      <c r="I103" s="41">
        <v>10</v>
      </c>
      <c r="J103" s="41" t="s">
        <v>71</v>
      </c>
      <c r="K103" s="41" t="s">
        <v>297</v>
      </c>
      <c r="L103" s="49">
        <v>159.5</v>
      </c>
      <c r="M103" s="49">
        <v>50</v>
      </c>
      <c r="N103" s="61">
        <v>23.7</v>
      </c>
      <c r="O103" s="7"/>
      <c r="P103" s="47"/>
    </row>
    <row r="104" ht="24" spans="1:16">
      <c r="A104" s="40">
        <v>87</v>
      </c>
      <c r="B104" s="41" t="s">
        <v>265</v>
      </c>
      <c r="C104" s="41" t="s">
        <v>294</v>
      </c>
      <c r="D104" s="41" t="s">
        <v>307</v>
      </c>
      <c r="E104" s="41" t="s">
        <v>308</v>
      </c>
      <c r="F104" s="41">
        <v>17.811</v>
      </c>
      <c r="G104" s="52">
        <v>18</v>
      </c>
      <c r="H104" s="41">
        <v>13</v>
      </c>
      <c r="I104" s="41">
        <v>9</v>
      </c>
      <c r="J104" s="41" t="s">
        <v>71</v>
      </c>
      <c r="K104" s="41" t="s">
        <v>297</v>
      </c>
      <c r="L104" s="49">
        <v>145.4</v>
      </c>
      <c r="M104" s="49">
        <v>45</v>
      </c>
      <c r="N104" s="61">
        <v>21.3</v>
      </c>
      <c r="O104" s="7"/>
      <c r="P104" s="47"/>
    </row>
    <row r="105" ht="24" spans="1:16">
      <c r="A105" s="40">
        <v>88</v>
      </c>
      <c r="B105" s="41" t="s">
        <v>265</v>
      </c>
      <c r="C105" s="41" t="s">
        <v>294</v>
      </c>
      <c r="D105" s="41" t="s">
        <v>309</v>
      </c>
      <c r="E105" s="41" t="s">
        <v>310</v>
      </c>
      <c r="F105" s="41">
        <v>22.576</v>
      </c>
      <c r="G105" s="52">
        <f t="shared" ref="G105:G113" si="2">H105+5</f>
        <v>31</v>
      </c>
      <c r="H105" s="41">
        <v>26</v>
      </c>
      <c r="I105" s="41">
        <v>9</v>
      </c>
      <c r="J105" s="41" t="s">
        <v>71</v>
      </c>
      <c r="K105" s="41" t="s">
        <v>300</v>
      </c>
      <c r="L105" s="49">
        <v>199.8</v>
      </c>
      <c r="M105" s="49">
        <v>78</v>
      </c>
      <c r="N105" s="61">
        <v>54.7</v>
      </c>
      <c r="O105" s="7"/>
      <c r="P105" s="47"/>
    </row>
    <row r="106" ht="24" spans="1:16">
      <c r="A106" s="40">
        <v>89</v>
      </c>
      <c r="B106" s="41" t="s">
        <v>265</v>
      </c>
      <c r="C106" s="41" t="s">
        <v>294</v>
      </c>
      <c r="D106" s="41" t="s">
        <v>311</v>
      </c>
      <c r="E106" s="41" t="s">
        <v>312</v>
      </c>
      <c r="F106" s="41">
        <v>35.532</v>
      </c>
      <c r="G106" s="52">
        <f t="shared" si="2"/>
        <v>18</v>
      </c>
      <c r="H106" s="41">
        <v>13</v>
      </c>
      <c r="I106" s="41">
        <v>10</v>
      </c>
      <c r="J106" s="41" t="s">
        <v>71</v>
      </c>
      <c r="K106" s="41" t="s">
        <v>297</v>
      </c>
      <c r="L106" s="49">
        <v>163.4</v>
      </c>
      <c r="M106" s="49">
        <v>50</v>
      </c>
      <c r="N106" s="61">
        <v>23.7</v>
      </c>
      <c r="O106" s="7"/>
      <c r="P106" s="47"/>
    </row>
    <row r="107" ht="24" spans="1:16">
      <c r="A107" s="40">
        <v>90</v>
      </c>
      <c r="B107" s="41" t="s">
        <v>265</v>
      </c>
      <c r="C107" s="41" t="s">
        <v>294</v>
      </c>
      <c r="D107" s="41" t="s">
        <v>313</v>
      </c>
      <c r="E107" s="41" t="s">
        <v>314</v>
      </c>
      <c r="F107" s="41">
        <v>18.685</v>
      </c>
      <c r="G107" s="52">
        <v>18</v>
      </c>
      <c r="H107" s="41">
        <v>16</v>
      </c>
      <c r="I107" s="41">
        <v>10</v>
      </c>
      <c r="J107" s="41" t="s">
        <v>71</v>
      </c>
      <c r="K107" s="41" t="s">
        <v>315</v>
      </c>
      <c r="L107" s="59">
        <v>129.6</v>
      </c>
      <c r="M107" s="59">
        <v>50</v>
      </c>
      <c r="N107" s="61">
        <v>40.7</v>
      </c>
      <c r="O107" s="7"/>
      <c r="P107" s="47"/>
    </row>
    <row r="108" ht="24" spans="1:16">
      <c r="A108" s="40">
        <v>91</v>
      </c>
      <c r="B108" s="41" t="s">
        <v>265</v>
      </c>
      <c r="C108" s="41" t="s">
        <v>294</v>
      </c>
      <c r="D108" s="41" t="s">
        <v>316</v>
      </c>
      <c r="E108" s="41" t="s">
        <v>317</v>
      </c>
      <c r="F108" s="41">
        <v>1.198</v>
      </c>
      <c r="G108" s="52">
        <v>21</v>
      </c>
      <c r="H108" s="41">
        <v>16</v>
      </c>
      <c r="I108" s="41">
        <v>7.5</v>
      </c>
      <c r="J108" s="41" t="s">
        <v>71</v>
      </c>
      <c r="K108" s="41" t="s">
        <v>315</v>
      </c>
      <c r="L108" s="59">
        <v>146.3</v>
      </c>
      <c r="M108" s="59">
        <v>44</v>
      </c>
      <c r="N108" s="61">
        <v>24</v>
      </c>
      <c r="O108" s="7"/>
      <c r="P108" s="47"/>
    </row>
    <row r="109" ht="24" spans="1:16">
      <c r="A109" s="40">
        <v>92</v>
      </c>
      <c r="B109" s="41" t="s">
        <v>265</v>
      </c>
      <c r="C109" s="41" t="s">
        <v>294</v>
      </c>
      <c r="D109" s="43" t="s">
        <v>318</v>
      </c>
      <c r="E109" s="41" t="s">
        <v>319</v>
      </c>
      <c r="F109" s="41">
        <v>0.106</v>
      </c>
      <c r="G109" s="52">
        <f t="shared" si="2"/>
        <v>15</v>
      </c>
      <c r="H109" s="41">
        <v>10</v>
      </c>
      <c r="I109" s="41">
        <v>7.5</v>
      </c>
      <c r="J109" s="41" t="s">
        <v>71</v>
      </c>
      <c r="K109" s="41" t="s">
        <v>320</v>
      </c>
      <c r="L109" s="59">
        <v>107.9</v>
      </c>
      <c r="M109" s="59">
        <v>31</v>
      </c>
      <c r="N109" s="61">
        <v>11.5</v>
      </c>
      <c r="O109" s="7"/>
      <c r="P109" s="47"/>
    </row>
    <row r="110" ht="24" spans="1:16">
      <c r="A110" s="40">
        <v>93</v>
      </c>
      <c r="B110" s="41" t="s">
        <v>265</v>
      </c>
      <c r="C110" s="41" t="s">
        <v>294</v>
      </c>
      <c r="D110" s="43" t="s">
        <v>321</v>
      </c>
      <c r="E110" s="41" t="s">
        <v>322</v>
      </c>
      <c r="F110" s="41">
        <v>0.071</v>
      </c>
      <c r="G110" s="52">
        <f t="shared" si="2"/>
        <v>44</v>
      </c>
      <c r="H110" s="41">
        <v>39</v>
      </c>
      <c r="I110" s="41">
        <v>8</v>
      </c>
      <c r="J110" s="41" t="s">
        <v>71</v>
      </c>
      <c r="K110" s="41" t="s">
        <v>323</v>
      </c>
      <c r="L110" s="59">
        <v>257.2</v>
      </c>
      <c r="M110" s="59">
        <v>98</v>
      </c>
      <c r="N110" s="61">
        <v>67.8</v>
      </c>
      <c r="O110" s="7"/>
      <c r="P110" s="47"/>
    </row>
    <row r="111" ht="24" spans="1:16">
      <c r="A111" s="40">
        <v>94</v>
      </c>
      <c r="B111" s="41" t="s">
        <v>265</v>
      </c>
      <c r="C111" s="41" t="s">
        <v>294</v>
      </c>
      <c r="D111" s="41" t="s">
        <v>324</v>
      </c>
      <c r="E111" s="41" t="s">
        <v>325</v>
      </c>
      <c r="F111" s="41">
        <v>4.505</v>
      </c>
      <c r="G111" s="52">
        <f t="shared" si="2"/>
        <v>44</v>
      </c>
      <c r="H111" s="41">
        <v>39</v>
      </c>
      <c r="I111" s="41">
        <v>7.5</v>
      </c>
      <c r="J111" s="41" t="s">
        <v>71</v>
      </c>
      <c r="K111" s="41" t="s">
        <v>323</v>
      </c>
      <c r="L111" s="59">
        <v>255.7</v>
      </c>
      <c r="M111" s="59">
        <v>92</v>
      </c>
      <c r="N111" s="61">
        <v>73.8</v>
      </c>
      <c r="O111" s="7"/>
      <c r="P111" s="47"/>
    </row>
    <row r="112" ht="24" spans="1:16">
      <c r="A112" s="40">
        <v>95</v>
      </c>
      <c r="B112" s="41" t="s">
        <v>265</v>
      </c>
      <c r="C112" s="41" t="s">
        <v>294</v>
      </c>
      <c r="D112" s="41" t="s">
        <v>326</v>
      </c>
      <c r="E112" s="41" t="s">
        <v>327</v>
      </c>
      <c r="F112" s="41">
        <v>1.911</v>
      </c>
      <c r="G112" s="52">
        <f t="shared" si="2"/>
        <v>18</v>
      </c>
      <c r="H112" s="41">
        <v>13</v>
      </c>
      <c r="I112" s="41">
        <v>7.5</v>
      </c>
      <c r="J112" s="41" t="s">
        <v>71</v>
      </c>
      <c r="K112" s="41" t="s">
        <v>297</v>
      </c>
      <c r="L112" s="59">
        <v>143.2</v>
      </c>
      <c r="M112" s="59">
        <v>37</v>
      </c>
      <c r="N112" s="61">
        <v>18.3</v>
      </c>
      <c r="O112" s="7"/>
      <c r="P112" s="47"/>
    </row>
    <row r="113" ht="24" spans="1:16">
      <c r="A113" s="40">
        <v>96</v>
      </c>
      <c r="B113" s="41" t="s">
        <v>265</v>
      </c>
      <c r="C113" s="41" t="s">
        <v>294</v>
      </c>
      <c r="D113" s="41" t="s">
        <v>328</v>
      </c>
      <c r="E113" s="41" t="s">
        <v>329</v>
      </c>
      <c r="F113" s="41">
        <v>2.013</v>
      </c>
      <c r="G113" s="52">
        <f t="shared" si="2"/>
        <v>18</v>
      </c>
      <c r="H113" s="41">
        <v>13</v>
      </c>
      <c r="I113" s="41">
        <v>7.5</v>
      </c>
      <c r="J113" s="41" t="s">
        <v>71</v>
      </c>
      <c r="K113" s="41" t="s">
        <v>297</v>
      </c>
      <c r="L113" s="59">
        <v>151.8</v>
      </c>
      <c r="M113" s="59">
        <v>37</v>
      </c>
      <c r="N113" s="61">
        <v>18.3</v>
      </c>
      <c r="O113" s="7"/>
      <c r="P113" s="47"/>
    </row>
    <row r="114" ht="24" spans="1:16">
      <c r="A114" s="40">
        <v>97</v>
      </c>
      <c r="B114" s="41" t="s">
        <v>265</v>
      </c>
      <c r="C114" s="41" t="s">
        <v>294</v>
      </c>
      <c r="D114" s="41" t="s">
        <v>330</v>
      </c>
      <c r="E114" s="41" t="s">
        <v>331</v>
      </c>
      <c r="F114" s="41">
        <v>2.944</v>
      </c>
      <c r="G114" s="52">
        <v>13</v>
      </c>
      <c r="H114" s="41">
        <v>8</v>
      </c>
      <c r="I114" s="41">
        <v>7.5</v>
      </c>
      <c r="J114" s="41" t="s">
        <v>71</v>
      </c>
      <c r="K114" s="41" t="s">
        <v>332</v>
      </c>
      <c r="L114" s="59">
        <v>69.7</v>
      </c>
      <c r="M114" s="59">
        <v>27</v>
      </c>
      <c r="N114" s="61">
        <v>7</v>
      </c>
      <c r="O114" s="7"/>
      <c r="P114" s="47"/>
    </row>
    <row r="115" ht="24" spans="1:16">
      <c r="A115" s="40">
        <v>98</v>
      </c>
      <c r="B115" s="41" t="s">
        <v>265</v>
      </c>
      <c r="C115" s="41" t="s">
        <v>294</v>
      </c>
      <c r="D115" s="41" t="s">
        <v>333</v>
      </c>
      <c r="E115" s="41" t="s">
        <v>334</v>
      </c>
      <c r="F115" s="41">
        <v>15.781</v>
      </c>
      <c r="G115" s="52">
        <f>H115+5</f>
        <v>18</v>
      </c>
      <c r="H115" s="41">
        <v>13</v>
      </c>
      <c r="I115" s="41">
        <v>7.5</v>
      </c>
      <c r="J115" s="41" t="s">
        <v>71</v>
      </c>
      <c r="K115" s="41" t="s">
        <v>297</v>
      </c>
      <c r="L115" s="59">
        <v>139.4</v>
      </c>
      <c r="M115" s="59">
        <v>37</v>
      </c>
      <c r="N115" s="61">
        <v>18.3</v>
      </c>
      <c r="O115" s="7"/>
      <c r="P115" s="47"/>
    </row>
    <row r="116" ht="24" spans="1:16">
      <c r="A116" s="40">
        <v>99</v>
      </c>
      <c r="B116" s="41" t="s">
        <v>265</v>
      </c>
      <c r="C116" s="41" t="s">
        <v>294</v>
      </c>
      <c r="D116" s="41" t="s">
        <v>335</v>
      </c>
      <c r="E116" s="41" t="s">
        <v>336</v>
      </c>
      <c r="F116" s="41">
        <v>3.929</v>
      </c>
      <c r="G116" s="52">
        <v>21</v>
      </c>
      <c r="H116" s="41">
        <v>16</v>
      </c>
      <c r="I116" s="41">
        <v>7.5</v>
      </c>
      <c r="J116" s="41" t="s">
        <v>71</v>
      </c>
      <c r="K116" s="41" t="s">
        <v>315</v>
      </c>
      <c r="L116" s="59">
        <v>117.7</v>
      </c>
      <c r="M116" s="59">
        <v>44</v>
      </c>
      <c r="N116" s="61">
        <v>24</v>
      </c>
      <c r="O116" s="7"/>
      <c r="P116" s="47"/>
    </row>
    <row r="117" ht="24" spans="1:16">
      <c r="A117" s="40">
        <v>100</v>
      </c>
      <c r="B117" s="41" t="s">
        <v>265</v>
      </c>
      <c r="C117" s="41" t="s">
        <v>294</v>
      </c>
      <c r="D117" s="43" t="s">
        <v>337</v>
      </c>
      <c r="E117" s="41" t="s">
        <v>338</v>
      </c>
      <c r="F117" s="41">
        <v>8.646</v>
      </c>
      <c r="G117" s="52">
        <f t="shared" ref="G117:G125" si="3">H117+5</f>
        <v>25</v>
      </c>
      <c r="H117" s="41">
        <v>20</v>
      </c>
      <c r="I117" s="41">
        <v>7.5</v>
      </c>
      <c r="J117" s="41" t="s">
        <v>71</v>
      </c>
      <c r="K117" s="41" t="s">
        <v>339</v>
      </c>
      <c r="L117" s="59">
        <v>168.3</v>
      </c>
      <c r="M117" s="59">
        <v>52</v>
      </c>
      <c r="N117" s="61">
        <v>33.1</v>
      </c>
      <c r="O117" s="7"/>
      <c r="P117" s="47"/>
    </row>
    <row r="118" ht="24" spans="1:16">
      <c r="A118" s="40">
        <v>101</v>
      </c>
      <c r="B118" s="41" t="s">
        <v>265</v>
      </c>
      <c r="C118" s="41" t="s">
        <v>294</v>
      </c>
      <c r="D118" s="41" t="s">
        <v>340</v>
      </c>
      <c r="E118" s="41" t="s">
        <v>341</v>
      </c>
      <c r="F118" s="41">
        <v>2.81</v>
      </c>
      <c r="G118" s="52">
        <f t="shared" si="3"/>
        <v>37</v>
      </c>
      <c r="H118" s="41">
        <v>32</v>
      </c>
      <c r="I118" s="41">
        <v>8</v>
      </c>
      <c r="J118" s="41" t="s">
        <v>71</v>
      </c>
      <c r="K118" s="41" t="s">
        <v>342</v>
      </c>
      <c r="L118" s="59">
        <v>216.3</v>
      </c>
      <c r="M118" s="59">
        <v>82</v>
      </c>
      <c r="N118" s="61">
        <v>54.1</v>
      </c>
      <c r="O118" s="7"/>
      <c r="P118" s="47"/>
    </row>
    <row r="119" ht="24" spans="1:16">
      <c r="A119" s="40">
        <v>102</v>
      </c>
      <c r="B119" s="41" t="s">
        <v>265</v>
      </c>
      <c r="C119" s="41" t="s">
        <v>294</v>
      </c>
      <c r="D119" s="41" t="s">
        <v>343</v>
      </c>
      <c r="E119" s="41" t="s">
        <v>344</v>
      </c>
      <c r="F119" s="41">
        <v>1.286</v>
      </c>
      <c r="G119" s="52">
        <f t="shared" si="3"/>
        <v>18</v>
      </c>
      <c r="H119" s="41">
        <v>13</v>
      </c>
      <c r="I119" s="41">
        <v>7.5</v>
      </c>
      <c r="J119" s="41" t="s">
        <v>71</v>
      </c>
      <c r="K119" s="41" t="s">
        <v>297</v>
      </c>
      <c r="L119" s="59">
        <v>157.9</v>
      </c>
      <c r="M119" s="59">
        <v>37</v>
      </c>
      <c r="N119" s="61">
        <v>18.3</v>
      </c>
      <c r="O119" s="7"/>
      <c r="P119" s="47"/>
    </row>
    <row r="120" ht="24" spans="1:16">
      <c r="A120" s="40">
        <v>103</v>
      </c>
      <c r="B120" s="41" t="s">
        <v>265</v>
      </c>
      <c r="C120" s="41" t="s">
        <v>294</v>
      </c>
      <c r="D120" s="41" t="s">
        <v>345</v>
      </c>
      <c r="E120" s="41" t="s">
        <v>346</v>
      </c>
      <c r="F120" s="41">
        <v>3.207</v>
      </c>
      <c r="G120" s="52">
        <f t="shared" si="3"/>
        <v>18</v>
      </c>
      <c r="H120" s="41">
        <v>13</v>
      </c>
      <c r="I120" s="41">
        <v>7.5</v>
      </c>
      <c r="J120" s="41" t="s">
        <v>71</v>
      </c>
      <c r="K120" s="41" t="s">
        <v>297</v>
      </c>
      <c r="L120" s="59">
        <v>168.2</v>
      </c>
      <c r="M120" s="59">
        <v>37</v>
      </c>
      <c r="N120" s="61">
        <v>18.3</v>
      </c>
      <c r="O120" s="7"/>
      <c r="P120" s="47"/>
    </row>
    <row r="121" ht="24" spans="1:16">
      <c r="A121" s="40">
        <v>104</v>
      </c>
      <c r="B121" s="41" t="s">
        <v>265</v>
      </c>
      <c r="C121" s="41" t="s">
        <v>294</v>
      </c>
      <c r="D121" s="41" t="s">
        <v>347</v>
      </c>
      <c r="E121" s="41" t="s">
        <v>348</v>
      </c>
      <c r="F121" s="41">
        <v>0.333</v>
      </c>
      <c r="G121" s="52">
        <f t="shared" si="3"/>
        <v>70</v>
      </c>
      <c r="H121" s="41">
        <v>65</v>
      </c>
      <c r="I121" s="41">
        <v>8</v>
      </c>
      <c r="J121" s="41" t="s">
        <v>71</v>
      </c>
      <c r="K121" s="41" t="s">
        <v>349</v>
      </c>
      <c r="L121" s="59">
        <v>357</v>
      </c>
      <c r="M121" s="59">
        <v>156</v>
      </c>
      <c r="N121" s="61">
        <v>120.4</v>
      </c>
      <c r="O121" s="7"/>
      <c r="P121" s="47"/>
    </row>
    <row r="122" ht="24" spans="1:16">
      <c r="A122" s="40">
        <v>105</v>
      </c>
      <c r="B122" s="41" t="s">
        <v>265</v>
      </c>
      <c r="C122" s="41" t="s">
        <v>294</v>
      </c>
      <c r="D122" s="41" t="s">
        <v>350</v>
      </c>
      <c r="E122" s="41" t="s">
        <v>351</v>
      </c>
      <c r="F122" s="41">
        <v>11.769</v>
      </c>
      <c r="G122" s="52">
        <f t="shared" si="3"/>
        <v>44</v>
      </c>
      <c r="H122" s="41">
        <v>39</v>
      </c>
      <c r="I122" s="41">
        <v>7.5</v>
      </c>
      <c r="J122" s="41" t="s">
        <v>71</v>
      </c>
      <c r="K122" s="41" t="s">
        <v>323</v>
      </c>
      <c r="L122" s="59">
        <v>269.1</v>
      </c>
      <c r="M122" s="59">
        <v>92</v>
      </c>
      <c r="N122" s="61">
        <v>73.8</v>
      </c>
      <c r="O122" s="7"/>
      <c r="P122" s="47"/>
    </row>
    <row r="123" ht="24" spans="1:16">
      <c r="A123" s="40">
        <v>106</v>
      </c>
      <c r="B123" s="41" t="s">
        <v>265</v>
      </c>
      <c r="C123" s="41" t="s">
        <v>294</v>
      </c>
      <c r="D123" s="41" t="s">
        <v>352</v>
      </c>
      <c r="E123" s="41" t="s">
        <v>353</v>
      </c>
      <c r="F123" s="41">
        <v>12.982</v>
      </c>
      <c r="G123" s="52">
        <f t="shared" si="3"/>
        <v>31</v>
      </c>
      <c r="H123" s="41">
        <v>26</v>
      </c>
      <c r="I123" s="41">
        <v>7.5</v>
      </c>
      <c r="J123" s="41" t="s">
        <v>71</v>
      </c>
      <c r="K123" s="41" t="s">
        <v>300</v>
      </c>
      <c r="L123" s="59">
        <v>197.6</v>
      </c>
      <c r="M123" s="59">
        <v>65</v>
      </c>
      <c r="N123" s="61">
        <v>45.6</v>
      </c>
      <c r="O123" s="7"/>
      <c r="P123" s="47"/>
    </row>
    <row r="124" ht="24" spans="1:16">
      <c r="A124" s="40">
        <v>107</v>
      </c>
      <c r="B124" s="41" t="s">
        <v>265</v>
      </c>
      <c r="C124" s="41" t="s">
        <v>294</v>
      </c>
      <c r="D124" s="43" t="s">
        <v>354</v>
      </c>
      <c r="E124" s="41" t="s">
        <v>355</v>
      </c>
      <c r="F124" s="41">
        <v>17.186</v>
      </c>
      <c r="G124" s="52">
        <f t="shared" si="3"/>
        <v>18</v>
      </c>
      <c r="H124" s="41">
        <v>13</v>
      </c>
      <c r="I124" s="41">
        <v>7.5</v>
      </c>
      <c r="J124" s="41" t="s">
        <v>71</v>
      </c>
      <c r="K124" s="41" t="s">
        <v>297</v>
      </c>
      <c r="L124" s="59">
        <v>151.1</v>
      </c>
      <c r="M124" s="59">
        <v>37</v>
      </c>
      <c r="N124" s="61">
        <v>18.3</v>
      </c>
      <c r="O124" s="7"/>
      <c r="P124" s="47"/>
    </row>
    <row r="125" ht="24" spans="1:16">
      <c r="A125" s="40">
        <v>108</v>
      </c>
      <c r="B125" s="41" t="s">
        <v>265</v>
      </c>
      <c r="C125" s="41" t="s">
        <v>294</v>
      </c>
      <c r="D125" s="41" t="s">
        <v>356</v>
      </c>
      <c r="E125" s="41" t="s">
        <v>357</v>
      </c>
      <c r="F125" s="41">
        <v>18.282</v>
      </c>
      <c r="G125" s="52">
        <f t="shared" si="3"/>
        <v>44</v>
      </c>
      <c r="H125" s="41">
        <v>39</v>
      </c>
      <c r="I125" s="41">
        <v>7.5</v>
      </c>
      <c r="J125" s="41" t="s">
        <v>71</v>
      </c>
      <c r="K125" s="41" t="s">
        <v>323</v>
      </c>
      <c r="L125" s="59">
        <v>253.9</v>
      </c>
      <c r="M125" s="59">
        <v>92</v>
      </c>
      <c r="N125" s="61">
        <v>73.8</v>
      </c>
      <c r="O125" s="7"/>
      <c r="P125" s="47"/>
    </row>
    <row r="126" ht="24" spans="1:16">
      <c r="A126" s="40">
        <v>109</v>
      </c>
      <c r="B126" s="41" t="s">
        <v>265</v>
      </c>
      <c r="C126" s="41" t="s">
        <v>294</v>
      </c>
      <c r="D126" s="41" t="s">
        <v>358</v>
      </c>
      <c r="E126" s="41" t="s">
        <v>359</v>
      </c>
      <c r="F126" s="41">
        <v>1.66</v>
      </c>
      <c r="G126" s="52">
        <v>44</v>
      </c>
      <c r="H126" s="41">
        <v>39</v>
      </c>
      <c r="I126" s="41">
        <v>7.5</v>
      </c>
      <c r="J126" s="41" t="s">
        <v>71</v>
      </c>
      <c r="K126" s="41" t="s">
        <v>323</v>
      </c>
      <c r="L126" s="59">
        <v>235.2</v>
      </c>
      <c r="M126" s="59">
        <v>92</v>
      </c>
      <c r="N126" s="61">
        <v>73.8</v>
      </c>
      <c r="O126" s="7"/>
      <c r="P126" s="47"/>
    </row>
    <row r="127" spans="1:16">
      <c r="A127" s="42"/>
      <c r="B127" s="38"/>
      <c r="C127" s="38" t="s">
        <v>360</v>
      </c>
      <c r="D127" s="38"/>
      <c r="E127" s="38"/>
      <c r="F127" s="38"/>
      <c r="G127" s="56"/>
      <c r="H127" s="38"/>
      <c r="I127" s="38"/>
      <c r="J127" s="38"/>
      <c r="K127" s="38"/>
      <c r="L127" s="39"/>
      <c r="M127" s="39">
        <f>SUM(M128:M137)</f>
        <v>1185</v>
      </c>
      <c r="N127" s="62">
        <v>934.1</v>
      </c>
      <c r="O127" s="9"/>
      <c r="P127" s="48"/>
    </row>
    <row r="128" ht="48" spans="1:16">
      <c r="A128" s="40">
        <v>110</v>
      </c>
      <c r="B128" s="41" t="s">
        <v>361</v>
      </c>
      <c r="C128" s="45" t="s">
        <v>360</v>
      </c>
      <c r="D128" s="57" t="s">
        <v>362</v>
      </c>
      <c r="E128" s="41" t="s">
        <v>363</v>
      </c>
      <c r="F128" s="58">
        <v>21.887</v>
      </c>
      <c r="G128" s="41">
        <v>8</v>
      </c>
      <c r="H128" s="41">
        <v>8</v>
      </c>
      <c r="I128" s="41">
        <v>8.5</v>
      </c>
      <c r="J128" s="41" t="s">
        <v>71</v>
      </c>
      <c r="K128" s="41" t="s">
        <v>364</v>
      </c>
      <c r="L128" s="49">
        <v>67.7</v>
      </c>
      <c r="M128" s="49">
        <v>19</v>
      </c>
      <c r="N128" s="7">
        <v>15</v>
      </c>
      <c r="O128" s="7"/>
      <c r="P128" s="47"/>
    </row>
    <row r="129" ht="48" spans="1:16">
      <c r="A129" s="40">
        <v>111</v>
      </c>
      <c r="B129" s="41" t="s">
        <v>361</v>
      </c>
      <c r="C129" s="45" t="s">
        <v>360</v>
      </c>
      <c r="D129" s="41" t="s">
        <v>365</v>
      </c>
      <c r="E129" s="41" t="s">
        <v>366</v>
      </c>
      <c r="F129" s="41">
        <v>20.368</v>
      </c>
      <c r="G129" s="41">
        <v>86</v>
      </c>
      <c r="H129" s="41">
        <v>80</v>
      </c>
      <c r="I129" s="41">
        <v>10</v>
      </c>
      <c r="J129" s="41" t="s">
        <v>71</v>
      </c>
      <c r="K129" s="41" t="s">
        <v>367</v>
      </c>
      <c r="L129" s="49">
        <v>492.5</v>
      </c>
      <c r="M129" s="49">
        <v>240</v>
      </c>
      <c r="N129" s="7">
        <v>178.6</v>
      </c>
      <c r="O129" s="7"/>
      <c r="P129" s="47"/>
    </row>
    <row r="130" ht="36" spans="1:16">
      <c r="A130" s="40">
        <v>112</v>
      </c>
      <c r="B130" s="41" t="s">
        <v>361</v>
      </c>
      <c r="C130" s="45" t="s">
        <v>360</v>
      </c>
      <c r="D130" s="41" t="s">
        <v>368</v>
      </c>
      <c r="E130" s="41" t="s">
        <v>369</v>
      </c>
      <c r="F130" s="41">
        <v>16.118</v>
      </c>
      <c r="G130" s="41">
        <v>64</v>
      </c>
      <c r="H130" s="41">
        <v>60</v>
      </c>
      <c r="I130" s="41">
        <v>12</v>
      </c>
      <c r="J130" s="41" t="s">
        <v>71</v>
      </c>
      <c r="K130" s="41" t="s">
        <v>370</v>
      </c>
      <c r="L130" s="49">
        <v>467.6</v>
      </c>
      <c r="M130" s="49">
        <v>201</v>
      </c>
      <c r="N130" s="7">
        <v>196.5</v>
      </c>
      <c r="O130" s="7"/>
      <c r="P130" s="47"/>
    </row>
    <row r="131" ht="36" spans="1:16">
      <c r="A131" s="40">
        <v>113</v>
      </c>
      <c r="B131" s="41" t="s">
        <v>361</v>
      </c>
      <c r="C131" s="45" t="s">
        <v>360</v>
      </c>
      <c r="D131" s="41" t="s">
        <v>371</v>
      </c>
      <c r="E131" s="41" t="s">
        <v>372</v>
      </c>
      <c r="F131" s="41">
        <v>0.967</v>
      </c>
      <c r="G131" s="41">
        <v>66</v>
      </c>
      <c r="H131" s="41">
        <v>60</v>
      </c>
      <c r="I131" s="41">
        <v>8.5</v>
      </c>
      <c r="J131" s="41" t="s">
        <v>71</v>
      </c>
      <c r="K131" s="41" t="s">
        <v>370</v>
      </c>
      <c r="L131" s="49">
        <v>379</v>
      </c>
      <c r="M131" s="49">
        <v>142</v>
      </c>
      <c r="N131" s="7">
        <v>113.2</v>
      </c>
      <c r="O131" s="7"/>
      <c r="P131" s="47"/>
    </row>
    <row r="132" ht="36" spans="1:16">
      <c r="A132" s="40">
        <v>114</v>
      </c>
      <c r="B132" s="41" t="s">
        <v>361</v>
      </c>
      <c r="C132" s="45" t="s">
        <v>360</v>
      </c>
      <c r="D132" s="41" t="s">
        <v>373</v>
      </c>
      <c r="E132" s="41" t="s">
        <v>374</v>
      </c>
      <c r="F132" s="41">
        <v>9.868</v>
      </c>
      <c r="G132" s="41">
        <v>57</v>
      </c>
      <c r="H132" s="41">
        <v>52</v>
      </c>
      <c r="I132" s="41">
        <v>8.5</v>
      </c>
      <c r="J132" s="41" t="s">
        <v>71</v>
      </c>
      <c r="K132" s="41" t="s">
        <v>375</v>
      </c>
      <c r="L132" s="49">
        <v>265</v>
      </c>
      <c r="M132" s="49">
        <v>123</v>
      </c>
      <c r="N132" s="7">
        <v>98.1</v>
      </c>
      <c r="O132" s="7"/>
      <c r="P132" s="47"/>
    </row>
    <row r="133" ht="36" spans="1:16">
      <c r="A133" s="40">
        <v>115</v>
      </c>
      <c r="B133" s="41" t="s">
        <v>361</v>
      </c>
      <c r="C133" s="45" t="s">
        <v>360</v>
      </c>
      <c r="D133" s="41" t="s">
        <v>376</v>
      </c>
      <c r="E133" s="41" t="s">
        <v>377</v>
      </c>
      <c r="F133" s="41">
        <v>0.165</v>
      </c>
      <c r="G133" s="41">
        <v>85</v>
      </c>
      <c r="H133" s="41">
        <v>80</v>
      </c>
      <c r="I133" s="41">
        <v>10</v>
      </c>
      <c r="J133" s="41" t="s">
        <v>71</v>
      </c>
      <c r="K133" s="41" t="s">
        <v>378</v>
      </c>
      <c r="L133" s="49">
        <v>489</v>
      </c>
      <c r="M133" s="49">
        <v>224</v>
      </c>
      <c r="N133" s="7">
        <v>116.2</v>
      </c>
      <c r="O133" s="7"/>
      <c r="P133" s="47"/>
    </row>
    <row r="134" ht="48" spans="1:16">
      <c r="A134" s="40">
        <v>116</v>
      </c>
      <c r="B134" s="41" t="s">
        <v>361</v>
      </c>
      <c r="C134" s="45" t="s">
        <v>360</v>
      </c>
      <c r="D134" s="41" t="s">
        <v>379</v>
      </c>
      <c r="E134" s="41" t="s">
        <v>380</v>
      </c>
      <c r="F134" s="41">
        <v>37.469</v>
      </c>
      <c r="G134" s="41">
        <v>8</v>
      </c>
      <c r="H134" s="41">
        <v>8</v>
      </c>
      <c r="I134" s="41">
        <v>8.5</v>
      </c>
      <c r="J134" s="41" t="s">
        <v>71</v>
      </c>
      <c r="K134" s="41" t="s">
        <v>364</v>
      </c>
      <c r="L134" s="49">
        <v>46.3</v>
      </c>
      <c r="M134" s="49">
        <v>19</v>
      </c>
      <c r="N134" s="7">
        <v>19.6</v>
      </c>
      <c r="O134" s="7"/>
      <c r="P134" s="47"/>
    </row>
    <row r="135" ht="48" spans="1:16">
      <c r="A135" s="40">
        <v>117</v>
      </c>
      <c r="B135" s="41" t="s">
        <v>361</v>
      </c>
      <c r="C135" s="45" t="s">
        <v>360</v>
      </c>
      <c r="D135" s="41" t="s">
        <v>381</v>
      </c>
      <c r="E135" s="41" t="s">
        <v>382</v>
      </c>
      <c r="F135" s="41">
        <v>38.536</v>
      </c>
      <c r="G135" s="41">
        <v>20</v>
      </c>
      <c r="H135" s="41">
        <v>20</v>
      </c>
      <c r="I135" s="41">
        <v>8.5</v>
      </c>
      <c r="J135" s="41" t="s">
        <v>71</v>
      </c>
      <c r="K135" s="41" t="s">
        <v>383</v>
      </c>
      <c r="L135" s="49">
        <v>133.4</v>
      </c>
      <c r="M135" s="49">
        <v>47</v>
      </c>
      <c r="N135" s="7">
        <v>49.4</v>
      </c>
      <c r="O135" s="7"/>
      <c r="P135" s="47"/>
    </row>
    <row r="136" ht="48" spans="1:16">
      <c r="A136" s="40">
        <v>118</v>
      </c>
      <c r="B136" s="41" t="s">
        <v>361</v>
      </c>
      <c r="C136" s="45" t="s">
        <v>360</v>
      </c>
      <c r="D136" s="41" t="s">
        <v>384</v>
      </c>
      <c r="E136" s="41" t="s">
        <v>385</v>
      </c>
      <c r="F136" s="41">
        <v>39.228</v>
      </c>
      <c r="G136" s="41">
        <v>20</v>
      </c>
      <c r="H136" s="41">
        <v>20</v>
      </c>
      <c r="I136" s="41">
        <v>8.5</v>
      </c>
      <c r="J136" s="41" t="s">
        <v>71</v>
      </c>
      <c r="K136" s="41" t="s">
        <v>383</v>
      </c>
      <c r="L136" s="49">
        <v>123.2</v>
      </c>
      <c r="M136" s="49">
        <v>47</v>
      </c>
      <c r="N136" s="7">
        <v>49.4</v>
      </c>
      <c r="O136" s="7"/>
      <c r="P136" s="47"/>
    </row>
    <row r="137" ht="36" spans="1:16">
      <c r="A137" s="40">
        <v>119</v>
      </c>
      <c r="B137" s="41" t="s">
        <v>361</v>
      </c>
      <c r="C137" s="45" t="s">
        <v>360</v>
      </c>
      <c r="D137" s="43" t="s">
        <v>386</v>
      </c>
      <c r="E137" s="43" t="s">
        <v>387</v>
      </c>
      <c r="F137" s="41">
        <v>9.918</v>
      </c>
      <c r="G137" s="41">
        <v>52</v>
      </c>
      <c r="H137" s="41">
        <v>52</v>
      </c>
      <c r="I137" s="41">
        <v>8.5</v>
      </c>
      <c r="J137" s="41" t="s">
        <v>71</v>
      </c>
      <c r="K137" s="41" t="s">
        <v>375</v>
      </c>
      <c r="L137" s="49">
        <v>265.1</v>
      </c>
      <c r="M137" s="49">
        <v>123</v>
      </c>
      <c r="N137" s="7">
        <v>98.1</v>
      </c>
      <c r="O137" s="7"/>
      <c r="P137" s="47"/>
    </row>
    <row r="138" spans="1:16">
      <c r="A138" s="42"/>
      <c r="B138" s="38"/>
      <c r="C138" s="38" t="s">
        <v>388</v>
      </c>
      <c r="D138" s="44"/>
      <c r="E138" s="44"/>
      <c r="F138" s="38"/>
      <c r="G138" s="38"/>
      <c r="H138" s="38"/>
      <c r="I138" s="38"/>
      <c r="J138" s="38"/>
      <c r="K138" s="38"/>
      <c r="L138" s="50"/>
      <c r="M138" s="50">
        <f>SUM(M139:M153)</f>
        <v>1051</v>
      </c>
      <c r="N138" s="9">
        <v>347.9</v>
      </c>
      <c r="O138" s="9"/>
      <c r="P138" s="48"/>
    </row>
    <row r="139" ht="24" spans="1:16">
      <c r="A139" s="40">
        <v>120</v>
      </c>
      <c r="B139" s="41" t="s">
        <v>361</v>
      </c>
      <c r="C139" s="45" t="s">
        <v>388</v>
      </c>
      <c r="D139" s="41" t="s">
        <v>389</v>
      </c>
      <c r="E139" s="41" t="s">
        <v>390</v>
      </c>
      <c r="F139" s="41">
        <v>7.626</v>
      </c>
      <c r="G139" s="41">
        <v>10</v>
      </c>
      <c r="H139" s="41">
        <v>10</v>
      </c>
      <c r="I139" s="41">
        <v>7.5</v>
      </c>
      <c r="J139" s="41" t="s">
        <v>71</v>
      </c>
      <c r="K139" s="41" t="s">
        <v>391</v>
      </c>
      <c r="L139" s="49">
        <v>51</v>
      </c>
      <c r="M139" s="49">
        <v>28</v>
      </c>
      <c r="N139" s="7">
        <v>14.5</v>
      </c>
      <c r="O139" s="7"/>
      <c r="P139" s="47"/>
    </row>
    <row r="140" ht="24" spans="1:16">
      <c r="A140" s="40">
        <v>121</v>
      </c>
      <c r="B140" s="41" t="s">
        <v>361</v>
      </c>
      <c r="C140" s="45" t="s">
        <v>388</v>
      </c>
      <c r="D140" s="41" t="s">
        <v>392</v>
      </c>
      <c r="E140" s="41" t="s">
        <v>393</v>
      </c>
      <c r="F140" s="41">
        <v>0.81</v>
      </c>
      <c r="G140" s="41">
        <v>20</v>
      </c>
      <c r="H140" s="41">
        <v>20</v>
      </c>
      <c r="I140" s="41">
        <v>7.5</v>
      </c>
      <c r="J140" s="41" t="s">
        <v>71</v>
      </c>
      <c r="K140" s="41" t="s">
        <v>394</v>
      </c>
      <c r="L140" s="49">
        <v>102</v>
      </c>
      <c r="M140" s="49">
        <v>57</v>
      </c>
      <c r="N140" s="7">
        <v>28.1</v>
      </c>
      <c r="O140" s="7"/>
      <c r="P140" s="47"/>
    </row>
    <row r="141" ht="48" spans="1:16">
      <c r="A141" s="40">
        <v>122</v>
      </c>
      <c r="B141" s="41" t="s">
        <v>361</v>
      </c>
      <c r="C141" s="45" t="s">
        <v>388</v>
      </c>
      <c r="D141" s="41" t="s">
        <v>395</v>
      </c>
      <c r="E141" s="41" t="s">
        <v>396</v>
      </c>
      <c r="F141" s="41">
        <v>60.809</v>
      </c>
      <c r="G141" s="41">
        <v>52</v>
      </c>
      <c r="H141" s="41">
        <v>52</v>
      </c>
      <c r="I141" s="41">
        <v>9.5</v>
      </c>
      <c r="J141" s="41" t="s">
        <v>71</v>
      </c>
      <c r="K141" s="41" t="s">
        <v>397</v>
      </c>
      <c r="L141" s="49">
        <v>382.8</v>
      </c>
      <c r="M141" s="49">
        <v>187</v>
      </c>
      <c r="N141" s="7">
        <v>93.1</v>
      </c>
      <c r="O141" s="7"/>
      <c r="P141" s="47"/>
    </row>
    <row r="142" ht="48" spans="1:16">
      <c r="A142" s="40">
        <v>123</v>
      </c>
      <c r="B142" s="41" t="s">
        <v>361</v>
      </c>
      <c r="C142" s="45" t="s">
        <v>388</v>
      </c>
      <c r="D142" s="41" t="s">
        <v>398</v>
      </c>
      <c r="E142" s="41" t="s">
        <v>399</v>
      </c>
      <c r="F142" s="41">
        <v>7.24</v>
      </c>
      <c r="G142" s="41">
        <v>16</v>
      </c>
      <c r="H142" s="41">
        <v>16</v>
      </c>
      <c r="I142" s="41">
        <v>7.5</v>
      </c>
      <c r="J142" s="41" t="s">
        <v>71</v>
      </c>
      <c r="K142" s="41" t="s">
        <v>400</v>
      </c>
      <c r="L142" s="49">
        <v>69.3</v>
      </c>
      <c r="M142" s="49">
        <v>45</v>
      </c>
      <c r="N142" s="7">
        <v>13.9</v>
      </c>
      <c r="O142" s="7"/>
      <c r="P142" s="47"/>
    </row>
    <row r="143" ht="48" spans="1:16">
      <c r="A143" s="40">
        <v>124</v>
      </c>
      <c r="B143" s="41" t="s">
        <v>361</v>
      </c>
      <c r="C143" s="45" t="s">
        <v>388</v>
      </c>
      <c r="D143" s="41" t="s">
        <v>401</v>
      </c>
      <c r="E143" s="41" t="s">
        <v>402</v>
      </c>
      <c r="F143" s="41">
        <v>8.026</v>
      </c>
      <c r="G143" s="41">
        <v>8</v>
      </c>
      <c r="H143" s="41">
        <v>8</v>
      </c>
      <c r="I143" s="41">
        <v>7</v>
      </c>
      <c r="J143" s="41" t="s">
        <v>71</v>
      </c>
      <c r="K143" s="41" t="s">
        <v>403</v>
      </c>
      <c r="L143" s="49">
        <v>40</v>
      </c>
      <c r="M143" s="49">
        <v>21</v>
      </c>
      <c r="N143" s="7">
        <v>10.8</v>
      </c>
      <c r="O143" s="7"/>
      <c r="P143" s="47"/>
    </row>
    <row r="144" ht="48" spans="1:16">
      <c r="A144" s="40">
        <v>125</v>
      </c>
      <c r="B144" s="41" t="s">
        <v>361</v>
      </c>
      <c r="C144" s="45" t="s">
        <v>388</v>
      </c>
      <c r="D144" s="41" t="s">
        <v>404</v>
      </c>
      <c r="E144" s="41" t="s">
        <v>405</v>
      </c>
      <c r="F144" s="41">
        <v>2.886</v>
      </c>
      <c r="G144" s="41">
        <v>8</v>
      </c>
      <c r="H144" s="41">
        <v>8</v>
      </c>
      <c r="I144" s="41">
        <v>7</v>
      </c>
      <c r="J144" s="41" t="s">
        <v>71</v>
      </c>
      <c r="K144" s="41" t="s">
        <v>403</v>
      </c>
      <c r="L144" s="49">
        <v>37.4</v>
      </c>
      <c r="M144" s="49">
        <v>21</v>
      </c>
      <c r="N144" s="7">
        <v>10.8</v>
      </c>
      <c r="O144" s="7"/>
      <c r="P144" s="47"/>
    </row>
    <row r="145" ht="48" spans="1:16">
      <c r="A145" s="40">
        <v>126</v>
      </c>
      <c r="B145" s="41" t="s">
        <v>361</v>
      </c>
      <c r="C145" s="45" t="s">
        <v>388</v>
      </c>
      <c r="D145" s="41" t="s">
        <v>406</v>
      </c>
      <c r="E145" s="41" t="s">
        <v>407</v>
      </c>
      <c r="F145" s="41">
        <v>14.769</v>
      </c>
      <c r="G145" s="41">
        <v>16</v>
      </c>
      <c r="H145" s="41">
        <v>16</v>
      </c>
      <c r="I145" s="41">
        <v>7</v>
      </c>
      <c r="J145" s="41" t="s">
        <v>71</v>
      </c>
      <c r="K145" s="41" t="s">
        <v>400</v>
      </c>
      <c r="L145" s="49">
        <v>65.3</v>
      </c>
      <c r="M145" s="49">
        <v>42</v>
      </c>
      <c r="N145" s="7">
        <v>13.5</v>
      </c>
      <c r="O145" s="7"/>
      <c r="P145" s="47"/>
    </row>
    <row r="146" ht="48" spans="1:16">
      <c r="A146" s="40">
        <v>127</v>
      </c>
      <c r="B146" s="41" t="s">
        <v>361</v>
      </c>
      <c r="C146" s="45" t="s">
        <v>388</v>
      </c>
      <c r="D146" s="41" t="s">
        <v>408</v>
      </c>
      <c r="E146" s="41" t="s">
        <v>409</v>
      </c>
      <c r="F146" s="41">
        <v>0.686</v>
      </c>
      <c r="G146" s="41">
        <v>16</v>
      </c>
      <c r="H146" s="41">
        <v>16</v>
      </c>
      <c r="I146" s="41">
        <v>7</v>
      </c>
      <c r="J146" s="41" t="s">
        <v>71</v>
      </c>
      <c r="K146" s="41" t="s">
        <v>400</v>
      </c>
      <c r="L146" s="49">
        <v>63.5</v>
      </c>
      <c r="M146" s="49">
        <v>42</v>
      </c>
      <c r="N146" s="7">
        <v>12</v>
      </c>
      <c r="O146" s="7"/>
      <c r="P146" s="47"/>
    </row>
    <row r="147" ht="48" spans="1:16">
      <c r="A147" s="40">
        <v>128</v>
      </c>
      <c r="B147" s="41" t="s">
        <v>361</v>
      </c>
      <c r="C147" s="45" t="s">
        <v>388</v>
      </c>
      <c r="D147" s="41" t="s">
        <v>410</v>
      </c>
      <c r="E147" s="41" t="s">
        <v>411</v>
      </c>
      <c r="F147" s="41">
        <v>1.338</v>
      </c>
      <c r="G147" s="41">
        <v>16</v>
      </c>
      <c r="H147" s="41">
        <v>16</v>
      </c>
      <c r="I147" s="41">
        <v>7</v>
      </c>
      <c r="J147" s="41" t="s">
        <v>71</v>
      </c>
      <c r="K147" s="41" t="s">
        <v>400</v>
      </c>
      <c r="L147" s="49">
        <v>70.4</v>
      </c>
      <c r="M147" s="49">
        <v>42</v>
      </c>
      <c r="N147" s="7">
        <v>17.8</v>
      </c>
      <c r="O147" s="7"/>
      <c r="P147" s="47"/>
    </row>
    <row r="148" ht="48" spans="1:16">
      <c r="A148" s="40">
        <v>129</v>
      </c>
      <c r="B148" s="41" t="s">
        <v>361</v>
      </c>
      <c r="C148" s="45" t="s">
        <v>388</v>
      </c>
      <c r="D148" s="41" t="s">
        <v>412</v>
      </c>
      <c r="E148" s="41" t="s">
        <v>413</v>
      </c>
      <c r="F148" s="41">
        <v>0.438</v>
      </c>
      <c r="G148" s="41">
        <v>24</v>
      </c>
      <c r="H148" s="41">
        <v>24</v>
      </c>
      <c r="I148" s="41">
        <v>7</v>
      </c>
      <c r="J148" s="41" t="s">
        <v>71</v>
      </c>
      <c r="K148" s="41" t="s">
        <v>414</v>
      </c>
      <c r="L148" s="49">
        <v>115.7</v>
      </c>
      <c r="M148" s="49">
        <v>63</v>
      </c>
      <c r="N148" s="7">
        <v>32.3</v>
      </c>
      <c r="O148" s="7"/>
      <c r="P148" s="47"/>
    </row>
    <row r="149" ht="48" spans="1:16">
      <c r="A149" s="40">
        <v>130</v>
      </c>
      <c r="B149" s="41" t="s">
        <v>361</v>
      </c>
      <c r="C149" s="45" t="s">
        <v>388</v>
      </c>
      <c r="D149" s="41" t="s">
        <v>415</v>
      </c>
      <c r="E149" s="41" t="s">
        <v>416</v>
      </c>
      <c r="F149" s="41">
        <v>3.772</v>
      </c>
      <c r="G149" s="41">
        <v>24</v>
      </c>
      <c r="H149" s="41">
        <v>24</v>
      </c>
      <c r="I149" s="41">
        <v>7</v>
      </c>
      <c r="J149" s="41" t="s">
        <v>71</v>
      </c>
      <c r="K149" s="41" t="s">
        <v>414</v>
      </c>
      <c r="L149" s="49">
        <v>117.8</v>
      </c>
      <c r="M149" s="49">
        <v>63</v>
      </c>
      <c r="N149" s="7">
        <v>32.3</v>
      </c>
      <c r="O149" s="7"/>
      <c r="P149" s="47"/>
    </row>
    <row r="150" ht="48" spans="1:16">
      <c r="A150" s="40">
        <v>131</v>
      </c>
      <c r="B150" s="41" t="s">
        <v>361</v>
      </c>
      <c r="C150" s="45" t="s">
        <v>388</v>
      </c>
      <c r="D150" s="41" t="s">
        <v>417</v>
      </c>
      <c r="E150" s="41" t="s">
        <v>418</v>
      </c>
      <c r="F150" s="41">
        <v>2.633</v>
      </c>
      <c r="G150" s="41">
        <v>8</v>
      </c>
      <c r="H150" s="41">
        <v>8</v>
      </c>
      <c r="I150" s="41">
        <v>7</v>
      </c>
      <c r="J150" s="41" t="s">
        <v>71</v>
      </c>
      <c r="K150" s="41" t="s">
        <v>403</v>
      </c>
      <c r="L150" s="49">
        <v>39.3</v>
      </c>
      <c r="M150" s="49">
        <v>21</v>
      </c>
      <c r="N150" s="7">
        <v>10.8</v>
      </c>
      <c r="O150" s="7"/>
      <c r="P150" s="47"/>
    </row>
    <row r="151" ht="60" spans="1:16">
      <c r="A151" s="40">
        <v>132</v>
      </c>
      <c r="B151" s="41" t="s">
        <v>361</v>
      </c>
      <c r="C151" s="45" t="s">
        <v>388</v>
      </c>
      <c r="D151" s="41" t="s">
        <v>419</v>
      </c>
      <c r="E151" s="41" t="s">
        <v>420</v>
      </c>
      <c r="F151" s="41">
        <v>1.375</v>
      </c>
      <c r="G151" s="41">
        <v>52</v>
      </c>
      <c r="H151" s="41">
        <v>52</v>
      </c>
      <c r="I151" s="41">
        <v>8</v>
      </c>
      <c r="J151" s="41" t="s">
        <v>71</v>
      </c>
      <c r="K151" s="41" t="s">
        <v>421</v>
      </c>
      <c r="L151" s="49">
        <v>222</v>
      </c>
      <c r="M151" s="49">
        <v>158</v>
      </c>
      <c r="N151" s="7">
        <v>30.7</v>
      </c>
      <c r="O151" s="7"/>
      <c r="P151" s="47"/>
    </row>
    <row r="152" ht="60" spans="1:16">
      <c r="A152" s="40">
        <v>133</v>
      </c>
      <c r="B152" s="41" t="s">
        <v>361</v>
      </c>
      <c r="C152" s="45" t="s">
        <v>388</v>
      </c>
      <c r="D152" s="41" t="s">
        <v>422</v>
      </c>
      <c r="E152" s="41" t="s">
        <v>423</v>
      </c>
      <c r="F152" s="41">
        <v>0.895</v>
      </c>
      <c r="G152" s="41">
        <v>39</v>
      </c>
      <c r="H152" s="41">
        <v>39</v>
      </c>
      <c r="I152" s="41">
        <v>8</v>
      </c>
      <c r="J152" s="41" t="s">
        <v>71</v>
      </c>
      <c r="K152" s="41" t="s">
        <v>424</v>
      </c>
      <c r="L152" s="49">
        <v>169</v>
      </c>
      <c r="M152" s="49">
        <v>143</v>
      </c>
      <c r="N152" s="7">
        <v>0.699999999999989</v>
      </c>
      <c r="O152" s="7"/>
      <c r="P152" s="47"/>
    </row>
    <row r="153" ht="60" spans="1:16">
      <c r="A153" s="40">
        <v>134</v>
      </c>
      <c r="B153" s="41" t="s">
        <v>361</v>
      </c>
      <c r="C153" s="45" t="s">
        <v>388</v>
      </c>
      <c r="D153" s="41" t="s">
        <v>425</v>
      </c>
      <c r="E153" s="41" t="s">
        <v>426</v>
      </c>
      <c r="F153" s="41">
        <v>4.651</v>
      </c>
      <c r="G153" s="41">
        <v>39</v>
      </c>
      <c r="H153" s="41">
        <v>39</v>
      </c>
      <c r="I153" s="41">
        <v>8</v>
      </c>
      <c r="J153" s="41" t="s">
        <v>71</v>
      </c>
      <c r="K153" s="41" t="s">
        <v>424</v>
      </c>
      <c r="L153" s="49">
        <v>170.1</v>
      </c>
      <c r="M153" s="49">
        <v>118</v>
      </c>
      <c r="N153" s="7">
        <v>26.6</v>
      </c>
      <c r="O153" s="7"/>
      <c r="P153" s="47"/>
    </row>
    <row r="154" spans="1:16">
      <c r="A154" s="42"/>
      <c r="B154" s="38"/>
      <c r="C154" s="38" t="s">
        <v>427</v>
      </c>
      <c r="D154" s="38"/>
      <c r="E154" s="38"/>
      <c r="F154" s="38"/>
      <c r="G154" s="38"/>
      <c r="H154" s="38"/>
      <c r="I154" s="38"/>
      <c r="J154" s="38"/>
      <c r="K154" s="38"/>
      <c r="L154" s="50"/>
      <c r="M154" s="50">
        <f>SUM(M155)</f>
        <v>705</v>
      </c>
      <c r="N154" s="9">
        <v>145.5</v>
      </c>
      <c r="O154" s="9"/>
      <c r="P154" s="48"/>
    </row>
    <row r="155" ht="40.5" spans="1:16">
      <c r="A155" s="40">
        <v>135</v>
      </c>
      <c r="B155" s="41" t="s">
        <v>361</v>
      </c>
      <c r="C155" s="45" t="s">
        <v>427</v>
      </c>
      <c r="D155" s="41" t="s">
        <v>428</v>
      </c>
      <c r="E155" s="41" t="s">
        <v>429</v>
      </c>
      <c r="F155" s="41">
        <v>4.719</v>
      </c>
      <c r="G155" s="41">
        <v>207</v>
      </c>
      <c r="H155" s="41">
        <v>200</v>
      </c>
      <c r="I155" s="41">
        <v>12</v>
      </c>
      <c r="J155" s="41" t="s">
        <v>71</v>
      </c>
      <c r="K155" s="70" t="s">
        <v>430</v>
      </c>
      <c r="L155" s="49">
        <v>1478</v>
      </c>
      <c r="M155" s="49">
        <v>705</v>
      </c>
      <c r="N155" s="7">
        <v>145.5</v>
      </c>
      <c r="O155" s="7"/>
      <c r="P155" s="47"/>
    </row>
    <row r="156" spans="1:16">
      <c r="A156" s="42"/>
      <c r="B156" s="38"/>
      <c r="C156" s="38" t="s">
        <v>431</v>
      </c>
      <c r="D156" s="38"/>
      <c r="E156" s="38"/>
      <c r="F156" s="38"/>
      <c r="G156" s="38"/>
      <c r="H156" s="38"/>
      <c r="I156" s="38"/>
      <c r="J156" s="38"/>
      <c r="K156" s="71"/>
      <c r="L156" s="50"/>
      <c r="M156" s="50">
        <f>SUM(M157:M158)</f>
        <v>736</v>
      </c>
      <c r="N156" s="9">
        <v>157</v>
      </c>
      <c r="O156" s="9"/>
      <c r="P156" s="48"/>
    </row>
    <row r="157" ht="24" spans="1:16">
      <c r="A157" s="40">
        <v>136</v>
      </c>
      <c r="B157" s="41" t="s">
        <v>361</v>
      </c>
      <c r="C157" s="41" t="s">
        <v>431</v>
      </c>
      <c r="D157" s="41" t="s">
        <v>432</v>
      </c>
      <c r="E157" s="41" t="s">
        <v>433</v>
      </c>
      <c r="F157" s="41">
        <v>11.94</v>
      </c>
      <c r="G157" s="41">
        <v>10</v>
      </c>
      <c r="H157" s="41">
        <v>10</v>
      </c>
      <c r="I157" s="41">
        <v>11</v>
      </c>
      <c r="J157" s="41" t="s">
        <v>71</v>
      </c>
      <c r="K157" s="70" t="s">
        <v>434</v>
      </c>
      <c r="L157" s="49">
        <v>67</v>
      </c>
      <c r="M157" s="49">
        <v>28</v>
      </c>
      <c r="N157" s="7">
        <v>14.5</v>
      </c>
      <c r="O157" s="7"/>
      <c r="P157" s="47"/>
    </row>
    <row r="158" ht="40.5" spans="1:16">
      <c r="A158" s="40">
        <v>137</v>
      </c>
      <c r="B158" s="41" t="s">
        <v>361</v>
      </c>
      <c r="C158" s="41" t="s">
        <v>431</v>
      </c>
      <c r="D158" s="41" t="s">
        <v>435</v>
      </c>
      <c r="E158" s="41" t="s">
        <v>436</v>
      </c>
      <c r="F158" s="41">
        <v>0.49</v>
      </c>
      <c r="G158" s="41">
        <v>207</v>
      </c>
      <c r="H158" s="41">
        <v>200</v>
      </c>
      <c r="I158" s="41">
        <v>9</v>
      </c>
      <c r="J158" s="41" t="s">
        <v>71</v>
      </c>
      <c r="K158" s="70" t="s">
        <v>437</v>
      </c>
      <c r="L158" s="49">
        <v>1285</v>
      </c>
      <c r="M158" s="49">
        <v>708</v>
      </c>
      <c r="N158" s="7">
        <v>142.5</v>
      </c>
      <c r="O158" s="7"/>
      <c r="P158" s="47"/>
    </row>
    <row r="159" spans="1:16">
      <c r="A159" s="42"/>
      <c r="B159" s="38"/>
      <c r="C159" s="38" t="s">
        <v>38</v>
      </c>
      <c r="D159" s="38"/>
      <c r="E159" s="38"/>
      <c r="F159" s="38"/>
      <c r="G159" s="38"/>
      <c r="H159" s="38"/>
      <c r="I159" s="38"/>
      <c r="J159" s="38"/>
      <c r="K159" s="71"/>
      <c r="L159" s="50"/>
      <c r="M159" s="50">
        <f>SUM(M160)</f>
        <v>174</v>
      </c>
      <c r="N159" s="9">
        <v>0</v>
      </c>
      <c r="O159" s="9"/>
      <c r="P159" s="48"/>
    </row>
    <row r="160" ht="36" spans="1:16">
      <c r="A160" s="40">
        <v>138</v>
      </c>
      <c r="B160" s="41" t="s">
        <v>438</v>
      </c>
      <c r="C160" s="41" t="s">
        <v>38</v>
      </c>
      <c r="D160" s="41" t="s">
        <v>439</v>
      </c>
      <c r="E160" s="41" t="s">
        <v>440</v>
      </c>
      <c r="F160" s="41">
        <v>0.041</v>
      </c>
      <c r="G160" s="41">
        <v>52</v>
      </c>
      <c r="H160" s="41">
        <v>40</v>
      </c>
      <c r="I160" s="41">
        <v>12</v>
      </c>
      <c r="J160" s="41" t="s">
        <v>71</v>
      </c>
      <c r="K160" s="41" t="s">
        <v>441</v>
      </c>
      <c r="L160" s="49">
        <v>316.3</v>
      </c>
      <c r="M160" s="49">
        <v>174</v>
      </c>
      <c r="N160" s="7">
        <v>0</v>
      </c>
      <c r="O160" s="7"/>
      <c r="P160" s="47"/>
    </row>
    <row r="161" spans="1:16">
      <c r="A161" s="42"/>
      <c r="B161" s="38"/>
      <c r="C161" s="38" t="s">
        <v>442</v>
      </c>
      <c r="D161" s="38"/>
      <c r="E161" s="38"/>
      <c r="F161" s="38"/>
      <c r="G161" s="38"/>
      <c r="H161" s="38"/>
      <c r="I161" s="38"/>
      <c r="J161" s="38"/>
      <c r="K161" s="38"/>
      <c r="L161" s="50"/>
      <c r="M161" s="50">
        <f>SUM(M162:M164)</f>
        <v>334</v>
      </c>
      <c r="N161" s="9">
        <v>286</v>
      </c>
      <c r="O161" s="9"/>
      <c r="P161" s="48"/>
    </row>
    <row r="162" ht="40.5" spans="1:16">
      <c r="A162" s="40">
        <v>139</v>
      </c>
      <c r="B162" s="41" t="s">
        <v>438</v>
      </c>
      <c r="C162" s="41" t="s">
        <v>442</v>
      </c>
      <c r="D162" s="63" t="s">
        <v>443</v>
      </c>
      <c r="E162" s="63" t="s">
        <v>444</v>
      </c>
      <c r="F162" s="64">
        <v>4.726</v>
      </c>
      <c r="G162" s="64">
        <v>56.64</v>
      </c>
      <c r="H162" s="65">
        <v>40</v>
      </c>
      <c r="I162" s="64">
        <v>11.5</v>
      </c>
      <c r="J162" s="41" t="s">
        <v>71</v>
      </c>
      <c r="K162" s="70" t="s">
        <v>445</v>
      </c>
      <c r="L162" s="72">
        <v>468</v>
      </c>
      <c r="M162" s="49">
        <v>247</v>
      </c>
      <c r="N162" s="7">
        <v>13.8</v>
      </c>
      <c r="O162" s="7"/>
      <c r="P162" s="47"/>
    </row>
    <row r="163" ht="27" spans="1:16">
      <c r="A163" s="40">
        <v>140</v>
      </c>
      <c r="B163" s="41" t="s">
        <v>438</v>
      </c>
      <c r="C163" s="41" t="s">
        <v>442</v>
      </c>
      <c r="D163" s="63" t="s">
        <v>446</v>
      </c>
      <c r="E163" s="63" t="s">
        <v>447</v>
      </c>
      <c r="F163" s="64">
        <v>0.816</v>
      </c>
      <c r="G163" s="64">
        <v>27</v>
      </c>
      <c r="H163" s="65">
        <v>20</v>
      </c>
      <c r="I163" s="64">
        <v>8.5</v>
      </c>
      <c r="J163" s="41" t="s">
        <v>71</v>
      </c>
      <c r="K163" s="73" t="s">
        <v>448</v>
      </c>
      <c r="L163" s="72">
        <v>131</v>
      </c>
      <c r="M163" s="49">
        <v>87</v>
      </c>
      <c r="N163" s="7">
        <v>0</v>
      </c>
      <c r="O163" s="7"/>
      <c r="P163" s="47"/>
    </row>
    <row r="164" ht="288" spans="1:16">
      <c r="A164" s="40">
        <v>141</v>
      </c>
      <c r="B164" s="41" t="s">
        <v>438</v>
      </c>
      <c r="C164" s="41" t="s">
        <v>442</v>
      </c>
      <c r="D164" s="63" t="s">
        <v>449</v>
      </c>
      <c r="E164" s="63" t="s">
        <v>450</v>
      </c>
      <c r="F164" s="64">
        <v>2.813</v>
      </c>
      <c r="G164" s="64">
        <v>87</v>
      </c>
      <c r="H164" s="65"/>
      <c r="I164" s="64"/>
      <c r="J164" s="41" t="s">
        <v>71</v>
      </c>
      <c r="K164" s="73"/>
      <c r="L164" s="72">
        <v>495</v>
      </c>
      <c r="M164" s="49"/>
      <c r="N164" s="7">
        <v>272.2</v>
      </c>
      <c r="O164" s="34" t="s">
        <v>451</v>
      </c>
      <c r="P164" s="74"/>
    </row>
    <row r="165" ht="15" spans="1:16">
      <c r="A165" s="42"/>
      <c r="B165" s="38"/>
      <c r="C165" s="38" t="s">
        <v>452</v>
      </c>
      <c r="D165" s="66"/>
      <c r="E165" s="66"/>
      <c r="F165" s="67"/>
      <c r="G165" s="67"/>
      <c r="H165" s="68"/>
      <c r="I165" s="67"/>
      <c r="J165" s="38"/>
      <c r="K165" s="75"/>
      <c r="L165" s="76"/>
      <c r="M165" s="50">
        <f>SUM(M166:M168)</f>
        <v>249</v>
      </c>
      <c r="N165" s="9">
        <v>209</v>
      </c>
      <c r="O165" s="9"/>
      <c r="P165" s="48"/>
    </row>
    <row r="166" ht="24" spans="1:16">
      <c r="A166" s="40">
        <v>142</v>
      </c>
      <c r="B166" s="41" t="s">
        <v>453</v>
      </c>
      <c r="C166" s="41" t="s">
        <v>452</v>
      </c>
      <c r="D166" s="41" t="s">
        <v>454</v>
      </c>
      <c r="E166" s="41" t="s">
        <v>455</v>
      </c>
      <c r="F166" s="41">
        <v>3.814</v>
      </c>
      <c r="G166" s="41">
        <v>32.04</v>
      </c>
      <c r="H166" s="41">
        <v>32</v>
      </c>
      <c r="I166" s="41">
        <v>8</v>
      </c>
      <c r="J166" s="41" t="s">
        <v>71</v>
      </c>
      <c r="K166" s="73" t="s">
        <v>456</v>
      </c>
      <c r="L166" s="49">
        <v>175</v>
      </c>
      <c r="M166" s="49">
        <v>71</v>
      </c>
      <c r="N166" s="7">
        <v>65.1</v>
      </c>
      <c r="O166" s="7"/>
      <c r="P166" s="47"/>
    </row>
    <row r="167" ht="156" spans="1:16">
      <c r="A167" s="40">
        <v>143</v>
      </c>
      <c r="B167" s="41" t="s">
        <v>453</v>
      </c>
      <c r="C167" s="41" t="s">
        <v>452</v>
      </c>
      <c r="D167" s="41" t="s">
        <v>457</v>
      </c>
      <c r="E167" s="41" t="s">
        <v>458</v>
      </c>
      <c r="F167" s="41">
        <v>1.35</v>
      </c>
      <c r="G167" s="41">
        <v>48.04</v>
      </c>
      <c r="H167" s="41">
        <v>48</v>
      </c>
      <c r="I167" s="41">
        <v>8</v>
      </c>
      <c r="J167" s="41" t="s">
        <v>71</v>
      </c>
      <c r="K167" s="73" t="s">
        <v>459</v>
      </c>
      <c r="L167" s="49">
        <v>247</v>
      </c>
      <c r="M167" s="49">
        <v>107</v>
      </c>
      <c r="N167" s="7">
        <v>78.8</v>
      </c>
      <c r="O167" s="34" t="s">
        <v>460</v>
      </c>
      <c r="P167" s="47"/>
    </row>
    <row r="168" ht="24" spans="1:16">
      <c r="A168" s="40">
        <v>144</v>
      </c>
      <c r="B168" s="41" t="s">
        <v>453</v>
      </c>
      <c r="C168" s="41" t="s">
        <v>452</v>
      </c>
      <c r="D168" s="41" t="s">
        <v>461</v>
      </c>
      <c r="E168" s="41" t="s">
        <v>462</v>
      </c>
      <c r="F168" s="41">
        <v>4.272</v>
      </c>
      <c r="G168" s="41">
        <v>32.04</v>
      </c>
      <c r="H168" s="41">
        <v>32</v>
      </c>
      <c r="I168" s="41">
        <v>8</v>
      </c>
      <c r="J168" s="41" t="s">
        <v>71</v>
      </c>
      <c r="K168" s="73" t="s">
        <v>456</v>
      </c>
      <c r="L168" s="49">
        <v>177.8</v>
      </c>
      <c r="M168" s="49">
        <v>71</v>
      </c>
      <c r="N168" s="7">
        <v>65.1</v>
      </c>
      <c r="O168" s="7"/>
      <c r="P168" s="47"/>
    </row>
    <row r="169" spans="1:16">
      <c r="A169" s="40"/>
      <c r="B169" s="38"/>
      <c r="C169" s="38" t="s">
        <v>463</v>
      </c>
      <c r="D169" s="9"/>
      <c r="E169" s="38"/>
      <c r="F169" s="38"/>
      <c r="G169" s="38"/>
      <c r="H169" s="38"/>
      <c r="I169" s="38"/>
      <c r="J169" s="38"/>
      <c r="K169" s="75"/>
      <c r="L169" s="50"/>
      <c r="M169" s="50">
        <f>SUM(M170:M173)</f>
        <v>1214</v>
      </c>
      <c r="N169" s="9">
        <v>820.2</v>
      </c>
      <c r="O169" s="9"/>
      <c r="P169" s="48"/>
    </row>
    <row r="170" ht="36" spans="1:16">
      <c r="A170" s="40">
        <v>145</v>
      </c>
      <c r="B170" s="41" t="s">
        <v>453</v>
      </c>
      <c r="C170" s="45" t="s">
        <v>463</v>
      </c>
      <c r="D170" s="69" t="s">
        <v>464</v>
      </c>
      <c r="E170" s="41" t="s">
        <v>465</v>
      </c>
      <c r="F170" s="41">
        <v>42.874</v>
      </c>
      <c r="G170" s="41">
        <v>127</v>
      </c>
      <c r="H170" s="41">
        <v>120</v>
      </c>
      <c r="I170" s="41">
        <v>12.5</v>
      </c>
      <c r="J170" s="41" t="s">
        <v>71</v>
      </c>
      <c r="K170" s="41" t="s">
        <v>466</v>
      </c>
      <c r="L170" s="49">
        <v>1015</v>
      </c>
      <c r="M170" s="49">
        <v>482</v>
      </c>
      <c r="N170" s="7">
        <v>368.5</v>
      </c>
      <c r="O170" s="7"/>
      <c r="P170" s="47"/>
    </row>
    <row r="171" ht="36" spans="1:16">
      <c r="A171" s="40">
        <v>146</v>
      </c>
      <c r="B171" s="41" t="s">
        <v>453</v>
      </c>
      <c r="C171" s="45" t="s">
        <v>463</v>
      </c>
      <c r="D171" s="69" t="s">
        <v>467</v>
      </c>
      <c r="E171" s="41" t="s">
        <v>468</v>
      </c>
      <c r="F171" s="41">
        <v>28.644</v>
      </c>
      <c r="G171" s="41">
        <v>167</v>
      </c>
      <c r="H171" s="41">
        <v>160</v>
      </c>
      <c r="I171" s="41">
        <v>12</v>
      </c>
      <c r="J171" s="41" t="s">
        <v>71</v>
      </c>
      <c r="K171" s="41" t="s">
        <v>469</v>
      </c>
      <c r="L171" s="49">
        <v>1167</v>
      </c>
      <c r="M171" s="49">
        <v>602</v>
      </c>
      <c r="N171" s="7">
        <v>390</v>
      </c>
      <c r="O171" s="7"/>
      <c r="P171" s="47"/>
    </row>
    <row r="172" ht="27" spans="1:16">
      <c r="A172" s="40">
        <v>147</v>
      </c>
      <c r="B172" s="41" t="s">
        <v>453</v>
      </c>
      <c r="C172" s="45" t="s">
        <v>463</v>
      </c>
      <c r="D172" s="69" t="s">
        <v>470</v>
      </c>
      <c r="E172" s="41" t="s">
        <v>471</v>
      </c>
      <c r="F172" s="41">
        <v>8.345</v>
      </c>
      <c r="G172" s="41">
        <v>21</v>
      </c>
      <c r="H172" s="41">
        <v>13</v>
      </c>
      <c r="I172" s="41">
        <v>12</v>
      </c>
      <c r="J172" s="41" t="s">
        <v>71</v>
      </c>
      <c r="K172" s="73" t="s">
        <v>235</v>
      </c>
      <c r="L172" s="49">
        <v>185</v>
      </c>
      <c r="M172" s="49">
        <v>70</v>
      </c>
      <c r="N172" s="7">
        <v>18.5</v>
      </c>
      <c r="O172" s="7"/>
      <c r="P172" s="47"/>
    </row>
    <row r="173" ht="27" spans="1:16">
      <c r="A173" s="40">
        <v>148</v>
      </c>
      <c r="B173" s="41" t="s">
        <v>453</v>
      </c>
      <c r="C173" s="45" t="s">
        <v>463</v>
      </c>
      <c r="D173" s="40" t="s">
        <v>472</v>
      </c>
      <c r="E173" s="41" t="s">
        <v>473</v>
      </c>
      <c r="F173" s="41">
        <v>3.851</v>
      </c>
      <c r="G173" s="41">
        <v>31</v>
      </c>
      <c r="H173" s="41">
        <v>26</v>
      </c>
      <c r="I173" s="41">
        <v>7</v>
      </c>
      <c r="J173" s="41" t="s">
        <v>71</v>
      </c>
      <c r="K173" s="73" t="s">
        <v>211</v>
      </c>
      <c r="L173" s="49">
        <v>164</v>
      </c>
      <c r="M173" s="49">
        <v>60</v>
      </c>
      <c r="N173" s="7">
        <v>43.2</v>
      </c>
      <c r="O173" s="7"/>
      <c r="P173" s="47"/>
    </row>
  </sheetData>
  <mergeCells count="1">
    <mergeCell ref="A2:O2"/>
  </mergeCells>
  <conditionalFormatting sqref="E157">
    <cfRule type="duplicateValues" dxfId="0" priority="1"/>
  </conditionalFormatting>
  <pageMargins left="0.699305555555556" right="0.699305555555556" top="0.75" bottom="0.75" header="0.3" footer="0.3"/>
  <pageSetup paperSize="9" scale="99" orientation="landscape"/>
  <headerFooter>
    <oddFooter>&amp;C第 &amp;P 页，共 &amp;N 页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20"/>
  <sheetViews>
    <sheetView zoomScale="85" zoomScaleNormal="85" workbookViewId="0">
      <selection activeCell="K24" sqref="K24"/>
    </sheetView>
  </sheetViews>
  <sheetFormatPr defaultColWidth="9" defaultRowHeight="13.5"/>
  <cols>
    <col min="11" max="11" width="13.9583333333333" style="1" customWidth="1"/>
    <col min="12" max="12" width="9.40833333333333" customWidth="1"/>
  </cols>
  <sheetData>
    <row r="1" spans="1:1">
      <c r="A1" t="s">
        <v>474</v>
      </c>
    </row>
    <row r="2" ht="27" spans="1:13">
      <c r="A2" s="2" t="s">
        <v>475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8.25" spans="1:13">
      <c r="A3" s="4" t="s">
        <v>54</v>
      </c>
      <c r="B3" s="4" t="s">
        <v>476</v>
      </c>
      <c r="C3" s="5" t="s">
        <v>477</v>
      </c>
      <c r="D3" s="4" t="s">
        <v>478</v>
      </c>
      <c r="E3" s="5" t="s">
        <v>479</v>
      </c>
      <c r="F3" s="5" t="s">
        <v>480</v>
      </c>
      <c r="G3" s="6" t="s">
        <v>481</v>
      </c>
      <c r="H3" s="6" t="s">
        <v>482</v>
      </c>
      <c r="I3" s="12" t="s">
        <v>483</v>
      </c>
      <c r="J3" s="12" t="s">
        <v>66</v>
      </c>
      <c r="K3" s="13" t="s">
        <v>67</v>
      </c>
      <c r="L3" s="14" t="s">
        <v>64</v>
      </c>
      <c r="M3" s="9" t="s">
        <v>7</v>
      </c>
    </row>
    <row r="4" spans="1:13">
      <c r="A4" s="7"/>
      <c r="B4" s="5" t="s">
        <v>10</v>
      </c>
      <c r="C4" s="5"/>
      <c r="D4" s="4"/>
      <c r="E4" s="5"/>
      <c r="F4" s="5"/>
      <c r="G4" s="8">
        <f t="shared" ref="G4:J4" si="0">G5+G16+G25+G37+G51+G54+G60+G72+G95+G108+G118+G132+G157+G165+G167+G170+G173+G203+G242+G248+G266+G282+G291+G295+G303+G316</f>
        <v>1470.141</v>
      </c>
      <c r="H4" s="8">
        <f t="shared" si="0"/>
        <v>1175.807</v>
      </c>
      <c r="I4" s="8">
        <f>SUM(I5:I316)</f>
        <v>15652.1849749957</v>
      </c>
      <c r="J4" s="8">
        <f t="shared" si="0"/>
        <v>6000</v>
      </c>
      <c r="K4" s="15">
        <f>K5+K16+K25+K37+K51+K54+K60+K72+K95+K108+K118+K132+K157+K165+K167+K170+K173+K203+K242+K248+K266+K282+K291+K295+K303+K316+K318</f>
        <v>3322.6</v>
      </c>
      <c r="L4" s="14"/>
      <c r="M4" s="16"/>
    </row>
    <row r="5" spans="1:13">
      <c r="A5" s="9"/>
      <c r="B5" s="5"/>
      <c r="C5" s="10" t="s">
        <v>13</v>
      </c>
      <c r="D5" s="4"/>
      <c r="E5" s="5"/>
      <c r="F5" s="5"/>
      <c r="G5" s="8">
        <f t="shared" ref="G5:K5" si="1">SUM(G6:G15)</f>
        <v>37.5</v>
      </c>
      <c r="H5" s="8">
        <f t="shared" si="1"/>
        <v>37.5</v>
      </c>
      <c r="I5" s="8"/>
      <c r="J5" s="8">
        <f t="shared" si="1"/>
        <v>134</v>
      </c>
      <c r="K5" s="15">
        <f t="shared" si="1"/>
        <v>35.8</v>
      </c>
      <c r="L5" s="14"/>
      <c r="M5" s="17"/>
    </row>
    <row r="6" ht="18" customHeight="1" spans="1:13">
      <c r="A6" s="7">
        <v>1</v>
      </c>
      <c r="B6" s="11" t="s">
        <v>68</v>
      </c>
      <c r="C6" s="11" t="s">
        <v>13</v>
      </c>
      <c r="D6" s="11" t="s">
        <v>484</v>
      </c>
      <c r="E6" s="11">
        <v>10.56</v>
      </c>
      <c r="F6" s="11">
        <v>17.044</v>
      </c>
      <c r="G6" s="11">
        <v>3.8</v>
      </c>
      <c r="H6" s="11">
        <v>3.8</v>
      </c>
      <c r="I6" s="18">
        <v>45</v>
      </c>
      <c r="J6" s="19">
        <v>19</v>
      </c>
      <c r="K6" s="20">
        <f t="shared" ref="K6:K15" si="2">ROUND(MIN(H6*9,I6*0.6),1)-J6</f>
        <v>8</v>
      </c>
      <c r="L6" s="21" t="s">
        <v>485</v>
      </c>
      <c r="M6" s="16"/>
    </row>
    <row r="7" ht="18" customHeight="1" spans="1:13">
      <c r="A7" s="7">
        <v>2</v>
      </c>
      <c r="B7" s="11" t="s">
        <v>68</v>
      </c>
      <c r="C7" s="11" t="s">
        <v>13</v>
      </c>
      <c r="D7" s="11" t="s">
        <v>486</v>
      </c>
      <c r="E7" s="11">
        <v>0.7</v>
      </c>
      <c r="F7" s="11">
        <v>15.3</v>
      </c>
      <c r="G7" s="11">
        <v>5.3</v>
      </c>
      <c r="H7" s="11">
        <v>5.3</v>
      </c>
      <c r="I7" s="18">
        <v>53</v>
      </c>
      <c r="J7" s="19">
        <v>26</v>
      </c>
      <c r="K7" s="20">
        <f t="shared" si="2"/>
        <v>5.8</v>
      </c>
      <c r="L7" s="21" t="s">
        <v>485</v>
      </c>
      <c r="M7" s="16"/>
    </row>
    <row r="8" ht="18" customHeight="1" spans="1:13">
      <c r="A8" s="7">
        <v>3</v>
      </c>
      <c r="B8" s="11" t="s">
        <v>68</v>
      </c>
      <c r="C8" s="11" t="s">
        <v>13</v>
      </c>
      <c r="D8" s="11" t="s">
        <v>487</v>
      </c>
      <c r="E8" s="11">
        <v>2.5</v>
      </c>
      <c r="F8" s="11">
        <v>10.3</v>
      </c>
      <c r="G8" s="11">
        <v>2.9</v>
      </c>
      <c r="H8" s="11">
        <v>2.9</v>
      </c>
      <c r="I8" s="18">
        <v>44</v>
      </c>
      <c r="J8" s="19">
        <v>14</v>
      </c>
      <c r="K8" s="20">
        <f t="shared" si="2"/>
        <v>12.1</v>
      </c>
      <c r="L8" s="21" t="s">
        <v>485</v>
      </c>
      <c r="M8" s="16"/>
    </row>
    <row r="9" ht="18" customHeight="1" spans="1:13">
      <c r="A9" s="7">
        <v>4</v>
      </c>
      <c r="B9" s="11" t="s">
        <v>68</v>
      </c>
      <c r="C9" s="11" t="s">
        <v>13</v>
      </c>
      <c r="D9" s="11" t="s">
        <v>488</v>
      </c>
      <c r="E9" s="11">
        <v>0.2</v>
      </c>
      <c r="F9" s="11">
        <v>25.76</v>
      </c>
      <c r="G9" s="11">
        <v>2</v>
      </c>
      <c r="H9" s="11">
        <v>2</v>
      </c>
      <c r="I9" s="18">
        <v>8.0922</v>
      </c>
      <c r="J9" s="19">
        <v>4</v>
      </c>
      <c r="K9" s="20">
        <f t="shared" si="2"/>
        <v>0.9</v>
      </c>
      <c r="L9" s="21" t="s">
        <v>485</v>
      </c>
      <c r="M9" s="16"/>
    </row>
    <row r="10" ht="18" customHeight="1" spans="1:13">
      <c r="A10" s="7">
        <v>5</v>
      </c>
      <c r="B10" s="11" t="s">
        <v>68</v>
      </c>
      <c r="C10" s="11" t="s">
        <v>13</v>
      </c>
      <c r="D10" s="11" t="s">
        <v>489</v>
      </c>
      <c r="E10" s="11">
        <v>0.635</v>
      </c>
      <c r="F10" s="11">
        <v>15.312</v>
      </c>
      <c r="G10" s="11">
        <v>8.7</v>
      </c>
      <c r="H10" s="11">
        <v>8.7</v>
      </c>
      <c r="I10" s="18">
        <v>38</v>
      </c>
      <c r="J10" s="19">
        <v>21</v>
      </c>
      <c r="K10" s="20">
        <f t="shared" si="2"/>
        <v>1.8</v>
      </c>
      <c r="L10" s="21" t="s">
        <v>485</v>
      </c>
      <c r="M10" s="16"/>
    </row>
    <row r="11" ht="18" customHeight="1" spans="1:13">
      <c r="A11" s="7">
        <v>6</v>
      </c>
      <c r="B11" s="11" t="s">
        <v>68</v>
      </c>
      <c r="C11" s="11" t="s">
        <v>13</v>
      </c>
      <c r="D11" s="11" t="s">
        <v>490</v>
      </c>
      <c r="E11" s="11">
        <v>10.39</v>
      </c>
      <c r="F11" s="11">
        <v>13.19</v>
      </c>
      <c r="G11" s="11">
        <v>2.8</v>
      </c>
      <c r="H11" s="11">
        <v>2.8</v>
      </c>
      <c r="I11" s="18">
        <v>13.538</v>
      </c>
      <c r="J11" s="19">
        <v>8</v>
      </c>
      <c r="K11" s="20">
        <f t="shared" si="2"/>
        <v>0.0999999999999996</v>
      </c>
      <c r="L11" s="21" t="s">
        <v>485</v>
      </c>
      <c r="M11" s="16"/>
    </row>
    <row r="12" ht="18" customHeight="1" spans="1:13">
      <c r="A12" s="7">
        <v>7</v>
      </c>
      <c r="B12" s="11" t="s">
        <v>68</v>
      </c>
      <c r="C12" s="11" t="s">
        <v>13</v>
      </c>
      <c r="D12" s="11" t="s">
        <v>491</v>
      </c>
      <c r="E12" s="11">
        <v>0</v>
      </c>
      <c r="F12" s="11">
        <v>6</v>
      </c>
      <c r="G12" s="11">
        <v>3.6</v>
      </c>
      <c r="H12" s="11">
        <v>3.6</v>
      </c>
      <c r="I12" s="18">
        <v>19.7243</v>
      </c>
      <c r="J12" s="19">
        <v>11</v>
      </c>
      <c r="K12" s="20">
        <f t="shared" si="2"/>
        <v>0.800000000000001</v>
      </c>
      <c r="L12" s="21" t="s">
        <v>485</v>
      </c>
      <c r="M12" s="16"/>
    </row>
    <row r="13" ht="18" customHeight="1" spans="1:13">
      <c r="A13" s="7">
        <v>8</v>
      </c>
      <c r="B13" s="11" t="s">
        <v>68</v>
      </c>
      <c r="C13" s="11" t="s">
        <v>13</v>
      </c>
      <c r="D13" s="11" t="s">
        <v>492</v>
      </c>
      <c r="E13" s="11">
        <v>0.093</v>
      </c>
      <c r="F13" s="11">
        <v>7.936</v>
      </c>
      <c r="G13" s="11">
        <v>3.4</v>
      </c>
      <c r="H13" s="11">
        <v>3.4</v>
      </c>
      <c r="I13" s="18">
        <v>30</v>
      </c>
      <c r="J13" s="19">
        <v>16</v>
      </c>
      <c r="K13" s="20">
        <f t="shared" si="2"/>
        <v>2</v>
      </c>
      <c r="L13" s="21" t="s">
        <v>485</v>
      </c>
      <c r="M13" s="16"/>
    </row>
    <row r="14" ht="18" customHeight="1" spans="1:13">
      <c r="A14" s="7">
        <v>9</v>
      </c>
      <c r="B14" s="11" t="s">
        <v>68</v>
      </c>
      <c r="C14" s="11" t="s">
        <v>13</v>
      </c>
      <c r="D14" s="11" t="s">
        <v>493</v>
      </c>
      <c r="E14" s="11">
        <v>15.641</v>
      </c>
      <c r="F14" s="11">
        <v>20.254</v>
      </c>
      <c r="G14" s="11">
        <v>3.3</v>
      </c>
      <c r="H14" s="11">
        <v>3.3</v>
      </c>
      <c r="I14" s="18">
        <v>12.0487</v>
      </c>
      <c r="J14" s="19">
        <v>7</v>
      </c>
      <c r="K14" s="20">
        <f t="shared" si="2"/>
        <v>0.2</v>
      </c>
      <c r="L14" s="21" t="s">
        <v>485</v>
      </c>
      <c r="M14" s="16"/>
    </row>
    <row r="15" ht="18" customHeight="1" spans="1:13">
      <c r="A15" s="7">
        <v>10</v>
      </c>
      <c r="B15" s="11" t="s">
        <v>68</v>
      </c>
      <c r="C15" s="11" t="s">
        <v>13</v>
      </c>
      <c r="D15" s="11" t="s">
        <v>494</v>
      </c>
      <c r="E15" s="11">
        <v>7.355</v>
      </c>
      <c r="F15" s="11">
        <v>11.086</v>
      </c>
      <c r="G15" s="11">
        <v>1.7</v>
      </c>
      <c r="H15" s="11">
        <v>1.7</v>
      </c>
      <c r="I15" s="18">
        <v>20.1945</v>
      </c>
      <c r="J15" s="19">
        <v>8</v>
      </c>
      <c r="K15" s="20">
        <f t="shared" si="2"/>
        <v>4.1</v>
      </c>
      <c r="L15" s="21" t="s">
        <v>485</v>
      </c>
      <c r="M15" s="16"/>
    </row>
    <row r="16" ht="18" customHeight="1" spans="1:13">
      <c r="A16" s="9"/>
      <c r="B16" s="5"/>
      <c r="C16" s="10" t="s">
        <v>495</v>
      </c>
      <c r="D16" s="4"/>
      <c r="E16" s="5"/>
      <c r="F16" s="5"/>
      <c r="G16" s="8">
        <f t="shared" ref="G16:K16" si="3">SUM(G17:G24)</f>
        <v>46.8</v>
      </c>
      <c r="H16" s="8">
        <f t="shared" si="3"/>
        <v>46.8</v>
      </c>
      <c r="I16" s="8"/>
      <c r="J16" s="8">
        <f t="shared" si="3"/>
        <v>231</v>
      </c>
      <c r="K16" s="15">
        <f t="shared" si="3"/>
        <v>190.2</v>
      </c>
      <c r="L16" s="14"/>
      <c r="M16" s="17"/>
    </row>
    <row r="17" ht="18" customHeight="1" spans="1:13">
      <c r="A17" s="7">
        <v>11</v>
      </c>
      <c r="B17" s="11" t="s">
        <v>68</v>
      </c>
      <c r="C17" s="11" t="s">
        <v>495</v>
      </c>
      <c r="D17" s="11" t="s">
        <v>496</v>
      </c>
      <c r="E17" s="11">
        <v>39.5</v>
      </c>
      <c r="F17" s="11">
        <v>69.8</v>
      </c>
      <c r="G17" s="11">
        <v>12.1</v>
      </c>
      <c r="H17" s="11">
        <v>12.1</v>
      </c>
      <c r="I17" s="18">
        <v>181.5</v>
      </c>
      <c r="J17" s="19">
        <v>60</v>
      </c>
      <c r="K17" s="20">
        <f t="shared" ref="K17:K24" si="4">ROUND(MIN(H17*9,I17*0.6),1)-J17</f>
        <v>48.9</v>
      </c>
      <c r="L17" s="21" t="s">
        <v>497</v>
      </c>
      <c r="M17" s="16"/>
    </row>
    <row r="18" ht="18" customHeight="1" spans="1:13">
      <c r="A18" s="7">
        <v>12</v>
      </c>
      <c r="B18" s="11" t="s">
        <v>68</v>
      </c>
      <c r="C18" s="11" t="s">
        <v>495</v>
      </c>
      <c r="D18" s="11" t="s">
        <v>498</v>
      </c>
      <c r="E18" s="11">
        <v>10.5</v>
      </c>
      <c r="F18" s="11">
        <v>21</v>
      </c>
      <c r="G18" s="11">
        <v>6.3</v>
      </c>
      <c r="H18" s="11">
        <v>6.3</v>
      </c>
      <c r="I18" s="18">
        <v>94.5</v>
      </c>
      <c r="J18" s="19">
        <v>31</v>
      </c>
      <c r="K18" s="20">
        <f t="shared" si="4"/>
        <v>25.7</v>
      </c>
      <c r="L18" s="21" t="s">
        <v>497</v>
      </c>
      <c r="M18" s="16"/>
    </row>
    <row r="19" ht="18" customHeight="1" spans="1:13">
      <c r="A19" s="7">
        <v>13</v>
      </c>
      <c r="B19" s="11" t="s">
        <v>68</v>
      </c>
      <c r="C19" s="11" t="s">
        <v>495</v>
      </c>
      <c r="D19" s="11" t="s">
        <v>499</v>
      </c>
      <c r="E19" s="11">
        <v>5.8</v>
      </c>
      <c r="F19" s="11">
        <v>13.3</v>
      </c>
      <c r="G19" s="11">
        <v>3.6</v>
      </c>
      <c r="H19" s="11">
        <v>3.6</v>
      </c>
      <c r="I19" s="18">
        <v>54</v>
      </c>
      <c r="J19" s="19">
        <v>18</v>
      </c>
      <c r="K19" s="20">
        <f t="shared" si="4"/>
        <v>14.4</v>
      </c>
      <c r="L19" s="21" t="s">
        <v>497</v>
      </c>
      <c r="M19" s="16"/>
    </row>
    <row r="20" ht="18" customHeight="1" spans="1:13">
      <c r="A20" s="7">
        <v>14</v>
      </c>
      <c r="B20" s="11" t="s">
        <v>68</v>
      </c>
      <c r="C20" s="11" t="s">
        <v>495</v>
      </c>
      <c r="D20" s="11" t="s">
        <v>500</v>
      </c>
      <c r="E20" s="11">
        <v>0.2</v>
      </c>
      <c r="F20" s="11">
        <v>7.7</v>
      </c>
      <c r="G20" s="11">
        <v>3.6</v>
      </c>
      <c r="H20" s="11">
        <v>3.6</v>
      </c>
      <c r="I20" s="18">
        <v>54</v>
      </c>
      <c r="J20" s="19">
        <v>18</v>
      </c>
      <c r="K20" s="20">
        <f t="shared" si="4"/>
        <v>14.4</v>
      </c>
      <c r="L20" s="21" t="s">
        <v>497</v>
      </c>
      <c r="M20" s="16"/>
    </row>
    <row r="21" ht="18" customHeight="1" spans="1:13">
      <c r="A21" s="7">
        <v>15</v>
      </c>
      <c r="B21" s="11" t="s">
        <v>68</v>
      </c>
      <c r="C21" s="11" t="s">
        <v>495</v>
      </c>
      <c r="D21" s="11" t="s">
        <v>501</v>
      </c>
      <c r="E21" s="11">
        <v>0.2</v>
      </c>
      <c r="F21" s="11">
        <v>1.7</v>
      </c>
      <c r="G21" s="11">
        <v>1.5</v>
      </c>
      <c r="H21" s="11">
        <v>1.5</v>
      </c>
      <c r="I21" s="18">
        <v>22.5</v>
      </c>
      <c r="J21" s="19">
        <v>7</v>
      </c>
      <c r="K21" s="20">
        <f t="shared" si="4"/>
        <v>6.5</v>
      </c>
      <c r="L21" s="21" t="s">
        <v>497</v>
      </c>
      <c r="M21" s="16"/>
    </row>
    <row r="22" ht="18" customHeight="1" spans="1:13">
      <c r="A22" s="7">
        <v>16</v>
      </c>
      <c r="B22" s="11" t="s">
        <v>68</v>
      </c>
      <c r="C22" s="11" t="s">
        <v>495</v>
      </c>
      <c r="D22" s="11" t="s">
        <v>502</v>
      </c>
      <c r="E22" s="11">
        <v>8.6</v>
      </c>
      <c r="F22" s="11">
        <v>15.3</v>
      </c>
      <c r="G22" s="11">
        <v>3.1</v>
      </c>
      <c r="H22" s="11">
        <v>3.1</v>
      </c>
      <c r="I22" s="18">
        <v>46.5</v>
      </c>
      <c r="J22" s="19">
        <v>15</v>
      </c>
      <c r="K22" s="20">
        <f t="shared" si="4"/>
        <v>12.9</v>
      </c>
      <c r="L22" s="21" t="s">
        <v>497</v>
      </c>
      <c r="M22" s="16"/>
    </row>
    <row r="23" ht="18" customHeight="1" spans="1:13">
      <c r="A23" s="7">
        <v>17</v>
      </c>
      <c r="B23" s="11" t="s">
        <v>68</v>
      </c>
      <c r="C23" s="11" t="s">
        <v>495</v>
      </c>
      <c r="D23" s="11" t="s">
        <v>503</v>
      </c>
      <c r="E23" s="11">
        <v>0.1</v>
      </c>
      <c r="F23" s="11">
        <v>16</v>
      </c>
      <c r="G23" s="11">
        <v>8.7</v>
      </c>
      <c r="H23" s="11">
        <v>8.7</v>
      </c>
      <c r="I23" s="18">
        <v>130.5</v>
      </c>
      <c r="J23" s="19">
        <v>43</v>
      </c>
      <c r="K23" s="20">
        <f t="shared" si="4"/>
        <v>35.3</v>
      </c>
      <c r="L23" s="21" t="s">
        <v>497</v>
      </c>
      <c r="M23" s="16"/>
    </row>
    <row r="24" ht="18" customHeight="1" spans="1:13">
      <c r="A24" s="7">
        <v>18</v>
      </c>
      <c r="B24" s="11" t="s">
        <v>68</v>
      </c>
      <c r="C24" s="11" t="s">
        <v>495</v>
      </c>
      <c r="D24" s="11" t="s">
        <v>504</v>
      </c>
      <c r="E24" s="11">
        <v>6</v>
      </c>
      <c r="F24" s="11">
        <v>25.7</v>
      </c>
      <c r="G24" s="11">
        <v>7.9</v>
      </c>
      <c r="H24" s="11">
        <v>7.9</v>
      </c>
      <c r="I24" s="18">
        <v>118.5</v>
      </c>
      <c r="J24" s="19">
        <v>39</v>
      </c>
      <c r="K24" s="20">
        <f t="shared" si="4"/>
        <v>32.1</v>
      </c>
      <c r="L24" s="21" t="s">
        <v>497</v>
      </c>
      <c r="M24" s="16"/>
    </row>
    <row r="25" ht="18" customHeight="1" spans="1:13">
      <c r="A25" s="9"/>
      <c r="B25" s="5"/>
      <c r="C25" s="10" t="s">
        <v>84</v>
      </c>
      <c r="D25" s="4"/>
      <c r="E25" s="5"/>
      <c r="F25" s="5"/>
      <c r="G25" s="8">
        <f t="shared" ref="G25:K25" si="5">SUM(G26:G36)</f>
        <v>16.87</v>
      </c>
      <c r="H25" s="8">
        <f t="shared" si="5"/>
        <v>16.87</v>
      </c>
      <c r="I25" s="8"/>
      <c r="J25" s="8">
        <f t="shared" si="5"/>
        <v>81</v>
      </c>
      <c r="K25" s="15">
        <f t="shared" si="5"/>
        <v>71</v>
      </c>
      <c r="L25" s="14"/>
      <c r="M25" s="17"/>
    </row>
    <row r="26" ht="18" customHeight="1" spans="1:13">
      <c r="A26" s="7">
        <v>19</v>
      </c>
      <c r="B26" s="11" t="s">
        <v>68</v>
      </c>
      <c r="C26" s="11" t="s">
        <v>84</v>
      </c>
      <c r="D26" s="11" t="s">
        <v>505</v>
      </c>
      <c r="E26" s="11">
        <v>117.75</v>
      </c>
      <c r="F26" s="11">
        <v>121.65</v>
      </c>
      <c r="G26" s="11">
        <v>0.5</v>
      </c>
      <c r="H26" s="11">
        <v>0.5</v>
      </c>
      <c r="I26" s="18">
        <v>23</v>
      </c>
      <c r="J26" s="19">
        <v>2</v>
      </c>
      <c r="K26" s="20">
        <f t="shared" ref="K26:K35" si="6">ROUND(MIN(H26*9,I26*0.6),1)-J26</f>
        <v>2.5</v>
      </c>
      <c r="L26" s="21" t="s">
        <v>506</v>
      </c>
      <c r="M26" s="16"/>
    </row>
    <row r="27" ht="18" customHeight="1" spans="1:13">
      <c r="A27" s="7">
        <v>20</v>
      </c>
      <c r="B27" s="11" t="s">
        <v>68</v>
      </c>
      <c r="C27" s="11" t="s">
        <v>84</v>
      </c>
      <c r="D27" s="11" t="s">
        <v>507</v>
      </c>
      <c r="E27" s="11">
        <v>10.707</v>
      </c>
      <c r="F27" s="11">
        <v>36.97</v>
      </c>
      <c r="G27" s="11">
        <v>2.4</v>
      </c>
      <c r="H27" s="11">
        <v>2.4</v>
      </c>
      <c r="I27" s="18">
        <v>67</v>
      </c>
      <c r="J27" s="19">
        <v>12</v>
      </c>
      <c r="K27" s="20">
        <f t="shared" si="6"/>
        <v>9.6</v>
      </c>
      <c r="L27" s="21" t="s">
        <v>506</v>
      </c>
      <c r="M27" s="16"/>
    </row>
    <row r="28" ht="18" customHeight="1" spans="1:13">
      <c r="A28" s="7">
        <v>21</v>
      </c>
      <c r="B28" s="11" t="s">
        <v>68</v>
      </c>
      <c r="C28" s="11" t="s">
        <v>84</v>
      </c>
      <c r="D28" s="11" t="s">
        <v>508</v>
      </c>
      <c r="E28" s="11">
        <v>18.9</v>
      </c>
      <c r="F28" s="11">
        <v>52.8</v>
      </c>
      <c r="G28" s="11">
        <v>3.5</v>
      </c>
      <c r="H28" s="11">
        <v>3.5</v>
      </c>
      <c r="I28" s="18">
        <v>60</v>
      </c>
      <c r="J28" s="19">
        <v>17</v>
      </c>
      <c r="K28" s="20">
        <f t="shared" si="6"/>
        <v>14.5</v>
      </c>
      <c r="L28" s="21" t="s">
        <v>506</v>
      </c>
      <c r="M28" s="16"/>
    </row>
    <row r="29" ht="18" customHeight="1" spans="1:13">
      <c r="A29" s="7">
        <v>22</v>
      </c>
      <c r="B29" s="11" t="s">
        <v>68</v>
      </c>
      <c r="C29" s="11" t="s">
        <v>84</v>
      </c>
      <c r="D29" s="11" t="s">
        <v>509</v>
      </c>
      <c r="E29" s="11">
        <v>23.56</v>
      </c>
      <c r="F29" s="11">
        <v>64.49</v>
      </c>
      <c r="G29" s="11">
        <v>3.55</v>
      </c>
      <c r="H29" s="11">
        <v>3.55</v>
      </c>
      <c r="I29" s="18">
        <v>58</v>
      </c>
      <c r="J29" s="19">
        <v>17</v>
      </c>
      <c r="K29" s="20">
        <f t="shared" si="6"/>
        <v>15</v>
      </c>
      <c r="L29" s="21" t="s">
        <v>506</v>
      </c>
      <c r="M29" s="16"/>
    </row>
    <row r="30" ht="18" customHeight="1" spans="1:13">
      <c r="A30" s="7">
        <v>23</v>
      </c>
      <c r="B30" s="11" t="s">
        <v>68</v>
      </c>
      <c r="C30" s="11" t="s">
        <v>84</v>
      </c>
      <c r="D30" s="11" t="s">
        <v>510</v>
      </c>
      <c r="E30" s="11">
        <v>26</v>
      </c>
      <c r="F30" s="11">
        <v>26.7</v>
      </c>
      <c r="G30" s="11">
        <v>0.7</v>
      </c>
      <c r="H30" s="11">
        <v>0.7</v>
      </c>
      <c r="I30" s="18">
        <v>63</v>
      </c>
      <c r="J30" s="19">
        <v>3</v>
      </c>
      <c r="K30" s="20">
        <f t="shared" si="6"/>
        <v>3.3</v>
      </c>
      <c r="L30" s="21" t="s">
        <v>506</v>
      </c>
      <c r="M30" s="16"/>
    </row>
    <row r="31" ht="18" customHeight="1" spans="1:13">
      <c r="A31" s="7">
        <v>24</v>
      </c>
      <c r="B31" s="11" t="s">
        <v>68</v>
      </c>
      <c r="C31" s="11" t="s">
        <v>84</v>
      </c>
      <c r="D31" s="11" t="s">
        <v>511</v>
      </c>
      <c r="E31" s="11">
        <v>26.3</v>
      </c>
      <c r="F31" s="11">
        <v>46.69</v>
      </c>
      <c r="G31" s="11">
        <v>3.87</v>
      </c>
      <c r="H31" s="11">
        <v>3.87</v>
      </c>
      <c r="I31" s="18">
        <v>68</v>
      </c>
      <c r="J31" s="19">
        <v>19</v>
      </c>
      <c r="K31" s="20">
        <f t="shared" si="6"/>
        <v>15.8</v>
      </c>
      <c r="L31" s="21" t="s">
        <v>506</v>
      </c>
      <c r="M31" s="16"/>
    </row>
    <row r="32" ht="18" customHeight="1" spans="1:13">
      <c r="A32" s="7">
        <v>25</v>
      </c>
      <c r="B32" s="11" t="s">
        <v>68</v>
      </c>
      <c r="C32" s="11" t="s">
        <v>84</v>
      </c>
      <c r="D32" s="11" t="s">
        <v>512</v>
      </c>
      <c r="E32" s="11">
        <v>3.517</v>
      </c>
      <c r="F32" s="11">
        <v>7.2</v>
      </c>
      <c r="G32" s="11">
        <v>0.3</v>
      </c>
      <c r="H32" s="11">
        <v>0.3</v>
      </c>
      <c r="I32" s="18">
        <v>41</v>
      </c>
      <c r="J32" s="19">
        <v>1</v>
      </c>
      <c r="K32" s="20">
        <f t="shared" si="6"/>
        <v>1.7</v>
      </c>
      <c r="L32" s="21" t="s">
        <v>506</v>
      </c>
      <c r="M32" s="16"/>
    </row>
    <row r="33" ht="18" customHeight="1" spans="1:13">
      <c r="A33" s="7">
        <v>26</v>
      </c>
      <c r="B33" s="11" t="s">
        <v>68</v>
      </c>
      <c r="C33" s="11" t="s">
        <v>84</v>
      </c>
      <c r="D33" s="11" t="s">
        <v>513</v>
      </c>
      <c r="E33" s="11">
        <v>5.2</v>
      </c>
      <c r="F33" s="11">
        <v>11.2</v>
      </c>
      <c r="G33" s="11">
        <v>1.2</v>
      </c>
      <c r="H33" s="11">
        <v>1.2</v>
      </c>
      <c r="I33" s="18">
        <v>46</v>
      </c>
      <c r="J33" s="19">
        <v>6</v>
      </c>
      <c r="K33" s="20">
        <f t="shared" si="6"/>
        <v>4.8</v>
      </c>
      <c r="L33" s="21" t="s">
        <v>506</v>
      </c>
      <c r="M33" s="16"/>
    </row>
    <row r="34" ht="18" customHeight="1" spans="1:13">
      <c r="A34" s="7">
        <v>27</v>
      </c>
      <c r="B34" s="11" t="s">
        <v>68</v>
      </c>
      <c r="C34" s="11" t="s">
        <v>84</v>
      </c>
      <c r="D34" s="11" t="s">
        <v>514</v>
      </c>
      <c r="E34" s="11">
        <v>5.9</v>
      </c>
      <c r="F34" s="11">
        <v>11.3</v>
      </c>
      <c r="G34" s="11">
        <v>0.3</v>
      </c>
      <c r="H34" s="11">
        <v>0.3</v>
      </c>
      <c r="I34" s="18">
        <v>53</v>
      </c>
      <c r="J34" s="19">
        <v>1</v>
      </c>
      <c r="K34" s="20">
        <f t="shared" si="6"/>
        <v>1.7</v>
      </c>
      <c r="L34" s="21" t="s">
        <v>506</v>
      </c>
      <c r="M34" s="16"/>
    </row>
    <row r="35" ht="18" customHeight="1" spans="1:13">
      <c r="A35" s="7">
        <v>28</v>
      </c>
      <c r="B35" s="11" t="s">
        <v>68</v>
      </c>
      <c r="C35" s="11" t="s">
        <v>84</v>
      </c>
      <c r="D35" s="11" t="s">
        <v>515</v>
      </c>
      <c r="E35" s="11">
        <v>7.1</v>
      </c>
      <c r="F35" s="11">
        <v>8.4</v>
      </c>
      <c r="G35" s="11">
        <v>0.45</v>
      </c>
      <c r="H35" s="11">
        <v>0.45</v>
      </c>
      <c r="I35" s="18">
        <v>32</v>
      </c>
      <c r="J35" s="19">
        <v>2</v>
      </c>
      <c r="K35" s="20">
        <f t="shared" si="6"/>
        <v>2.1</v>
      </c>
      <c r="L35" s="21" t="s">
        <v>506</v>
      </c>
      <c r="M35" s="16"/>
    </row>
    <row r="36" ht="18" customHeight="1" spans="1:13">
      <c r="A36" s="7">
        <v>29</v>
      </c>
      <c r="B36" s="11" t="s">
        <v>68</v>
      </c>
      <c r="C36" s="11" t="s">
        <v>84</v>
      </c>
      <c r="D36" s="11" t="s">
        <v>516</v>
      </c>
      <c r="E36" s="11">
        <v>6.3</v>
      </c>
      <c r="F36" s="11">
        <v>6.4</v>
      </c>
      <c r="G36" s="11">
        <v>0.1</v>
      </c>
      <c r="H36" s="11">
        <v>0.1</v>
      </c>
      <c r="I36" s="18">
        <v>35</v>
      </c>
      <c r="J36" s="19">
        <v>1</v>
      </c>
      <c r="K36" s="20">
        <v>0</v>
      </c>
      <c r="L36" s="21" t="s">
        <v>506</v>
      </c>
      <c r="M36" s="16"/>
    </row>
    <row r="37" ht="18" customHeight="1" spans="1:13">
      <c r="A37" s="9"/>
      <c r="B37" s="5"/>
      <c r="C37" s="10" t="s">
        <v>99</v>
      </c>
      <c r="D37" s="4"/>
      <c r="E37" s="5"/>
      <c r="F37" s="5"/>
      <c r="G37" s="8">
        <f t="shared" ref="G37:K37" si="7">SUM(G38:G50)</f>
        <v>35.865</v>
      </c>
      <c r="H37" s="8">
        <f t="shared" si="7"/>
        <v>35.865</v>
      </c>
      <c r="I37" s="8"/>
      <c r="J37" s="8">
        <f t="shared" si="7"/>
        <v>172</v>
      </c>
      <c r="K37" s="15">
        <f t="shared" si="7"/>
        <v>99</v>
      </c>
      <c r="L37" s="14"/>
      <c r="M37" s="17"/>
    </row>
    <row r="38" ht="18" customHeight="1" spans="1:13">
      <c r="A38" s="7">
        <v>30</v>
      </c>
      <c r="B38" s="11" t="s">
        <v>68</v>
      </c>
      <c r="C38" s="11" t="s">
        <v>99</v>
      </c>
      <c r="D38" s="11" t="s">
        <v>517</v>
      </c>
      <c r="E38" s="11">
        <v>24.285</v>
      </c>
      <c r="F38" s="11">
        <v>45.009</v>
      </c>
      <c r="G38" s="11">
        <v>4.209</v>
      </c>
      <c r="H38" s="11">
        <v>4.209</v>
      </c>
      <c r="I38" s="18">
        <v>42</v>
      </c>
      <c r="J38" s="19">
        <v>21</v>
      </c>
      <c r="K38" s="20">
        <f t="shared" ref="K38:K50" si="8">ROUND(MIN(H38*9,I38*0.6),1)-J38</f>
        <v>4.2</v>
      </c>
      <c r="L38" s="21" t="s">
        <v>518</v>
      </c>
      <c r="M38" s="22"/>
    </row>
    <row r="39" ht="18" customHeight="1" spans="1:13">
      <c r="A39" s="7">
        <v>31</v>
      </c>
      <c r="B39" s="11" t="s">
        <v>68</v>
      </c>
      <c r="C39" s="11" t="s">
        <v>99</v>
      </c>
      <c r="D39" s="11" t="s">
        <v>519</v>
      </c>
      <c r="E39" s="11">
        <v>6.214</v>
      </c>
      <c r="F39" s="11">
        <v>9.711</v>
      </c>
      <c r="G39" s="11">
        <v>1.856</v>
      </c>
      <c r="H39" s="11">
        <v>1.856</v>
      </c>
      <c r="I39" s="18">
        <v>16</v>
      </c>
      <c r="J39" s="19">
        <v>9</v>
      </c>
      <c r="K39" s="20">
        <f t="shared" si="8"/>
        <v>0.6</v>
      </c>
      <c r="L39" s="21" t="s">
        <v>518</v>
      </c>
      <c r="M39" s="22"/>
    </row>
    <row r="40" ht="18" customHeight="1" spans="1:13">
      <c r="A40" s="7">
        <v>32</v>
      </c>
      <c r="B40" s="11" t="s">
        <v>68</v>
      </c>
      <c r="C40" s="11" t="s">
        <v>99</v>
      </c>
      <c r="D40" s="11" t="s">
        <v>520</v>
      </c>
      <c r="E40" s="11">
        <v>0</v>
      </c>
      <c r="F40" s="11">
        <v>22.522</v>
      </c>
      <c r="G40" s="11">
        <v>4.319</v>
      </c>
      <c r="H40" s="11">
        <v>4.319</v>
      </c>
      <c r="I40" s="18">
        <v>61</v>
      </c>
      <c r="J40" s="19">
        <v>21</v>
      </c>
      <c r="K40" s="20">
        <f t="shared" si="8"/>
        <v>15.6</v>
      </c>
      <c r="L40" s="21" t="s">
        <v>518</v>
      </c>
      <c r="M40" s="22"/>
    </row>
    <row r="41" ht="18" customHeight="1" spans="1:13">
      <c r="A41" s="7">
        <v>33</v>
      </c>
      <c r="B41" s="11" t="s">
        <v>68</v>
      </c>
      <c r="C41" s="11" t="s">
        <v>99</v>
      </c>
      <c r="D41" s="11" t="s">
        <v>521</v>
      </c>
      <c r="E41" s="11">
        <v>1.413</v>
      </c>
      <c r="F41" s="11">
        <v>13.84</v>
      </c>
      <c r="G41" s="11">
        <v>2.792</v>
      </c>
      <c r="H41" s="11">
        <v>2.792</v>
      </c>
      <c r="I41" s="18">
        <v>35</v>
      </c>
      <c r="J41" s="19">
        <v>13</v>
      </c>
      <c r="K41" s="20">
        <f t="shared" si="8"/>
        <v>8</v>
      </c>
      <c r="L41" s="21" t="s">
        <v>518</v>
      </c>
      <c r="M41" s="22"/>
    </row>
    <row r="42" ht="18" customHeight="1" spans="1:13">
      <c r="A42" s="7">
        <v>34</v>
      </c>
      <c r="B42" s="11" t="s">
        <v>68</v>
      </c>
      <c r="C42" s="11" t="s">
        <v>99</v>
      </c>
      <c r="D42" s="11" t="s">
        <v>522</v>
      </c>
      <c r="E42" s="11">
        <v>13.19</v>
      </c>
      <c r="F42" s="11">
        <v>42.189</v>
      </c>
      <c r="G42" s="11">
        <v>2.443</v>
      </c>
      <c r="H42" s="11">
        <v>2.443</v>
      </c>
      <c r="I42" s="18">
        <v>33</v>
      </c>
      <c r="J42" s="19">
        <v>12</v>
      </c>
      <c r="K42" s="20">
        <f t="shared" si="8"/>
        <v>7.8</v>
      </c>
      <c r="L42" s="21" t="s">
        <v>518</v>
      </c>
      <c r="M42" s="22"/>
    </row>
    <row r="43" ht="18" customHeight="1" spans="1:13">
      <c r="A43" s="7">
        <v>35</v>
      </c>
      <c r="B43" s="11" t="s">
        <v>68</v>
      </c>
      <c r="C43" s="11" t="s">
        <v>99</v>
      </c>
      <c r="D43" s="11" t="s">
        <v>523</v>
      </c>
      <c r="E43" s="11">
        <v>1.898</v>
      </c>
      <c r="F43" s="11">
        <v>9.059</v>
      </c>
      <c r="G43" s="11">
        <v>2.967</v>
      </c>
      <c r="H43" s="11">
        <v>2.967</v>
      </c>
      <c r="I43" s="18">
        <v>35</v>
      </c>
      <c r="J43" s="19">
        <v>14</v>
      </c>
      <c r="K43" s="20">
        <f t="shared" si="8"/>
        <v>7</v>
      </c>
      <c r="L43" s="21" t="s">
        <v>518</v>
      </c>
      <c r="M43" s="22"/>
    </row>
    <row r="44" ht="18" customHeight="1" spans="1:13">
      <c r="A44" s="7">
        <v>36</v>
      </c>
      <c r="B44" s="11" t="s">
        <v>68</v>
      </c>
      <c r="C44" s="11" t="s">
        <v>99</v>
      </c>
      <c r="D44" s="11" t="s">
        <v>524</v>
      </c>
      <c r="E44" s="11">
        <v>0</v>
      </c>
      <c r="F44" s="11">
        <v>17.943</v>
      </c>
      <c r="G44" s="11">
        <v>2.399</v>
      </c>
      <c r="H44" s="11">
        <v>2.399</v>
      </c>
      <c r="I44" s="18">
        <v>32</v>
      </c>
      <c r="J44" s="19">
        <v>11</v>
      </c>
      <c r="K44" s="20">
        <f t="shared" si="8"/>
        <v>8.2</v>
      </c>
      <c r="L44" s="21" t="s">
        <v>518</v>
      </c>
      <c r="M44" s="22"/>
    </row>
    <row r="45" ht="18" customHeight="1" spans="1:13">
      <c r="A45" s="7">
        <v>37</v>
      </c>
      <c r="B45" s="11" t="s">
        <v>68</v>
      </c>
      <c r="C45" s="11" t="s">
        <v>99</v>
      </c>
      <c r="D45" s="11" t="s">
        <v>525</v>
      </c>
      <c r="E45" s="11">
        <v>2.284</v>
      </c>
      <c r="F45" s="11">
        <v>37.315</v>
      </c>
      <c r="G45" s="11">
        <v>3.008</v>
      </c>
      <c r="H45" s="11">
        <v>3.008</v>
      </c>
      <c r="I45" s="18">
        <v>60</v>
      </c>
      <c r="J45" s="19">
        <v>15</v>
      </c>
      <c r="K45" s="20">
        <f t="shared" si="8"/>
        <v>12.1</v>
      </c>
      <c r="L45" s="21" t="s">
        <v>518</v>
      </c>
      <c r="M45" s="22"/>
    </row>
    <row r="46" ht="18" customHeight="1" spans="1:13">
      <c r="A46" s="7">
        <v>38</v>
      </c>
      <c r="B46" s="11" t="s">
        <v>68</v>
      </c>
      <c r="C46" s="11" t="s">
        <v>99</v>
      </c>
      <c r="D46" s="11" t="s">
        <v>526</v>
      </c>
      <c r="E46" s="11">
        <v>1.696</v>
      </c>
      <c r="F46" s="11">
        <v>18.53</v>
      </c>
      <c r="G46" s="11">
        <v>2.953</v>
      </c>
      <c r="H46" s="11">
        <v>2.953</v>
      </c>
      <c r="I46" s="18">
        <v>49</v>
      </c>
      <c r="J46" s="19">
        <v>14</v>
      </c>
      <c r="K46" s="20">
        <f t="shared" si="8"/>
        <v>12.6</v>
      </c>
      <c r="L46" s="21" t="s">
        <v>518</v>
      </c>
      <c r="M46" s="22"/>
    </row>
    <row r="47" ht="18" customHeight="1" spans="1:13">
      <c r="A47" s="7">
        <v>39</v>
      </c>
      <c r="B47" s="11" t="s">
        <v>68</v>
      </c>
      <c r="C47" s="11" t="s">
        <v>99</v>
      </c>
      <c r="D47" s="11" t="s">
        <v>527</v>
      </c>
      <c r="E47" s="11">
        <v>4.914</v>
      </c>
      <c r="F47" s="11">
        <v>12.937</v>
      </c>
      <c r="G47" s="11">
        <v>0.929</v>
      </c>
      <c r="H47" s="11">
        <v>0.929</v>
      </c>
      <c r="I47" s="18">
        <v>53</v>
      </c>
      <c r="J47" s="19">
        <v>4</v>
      </c>
      <c r="K47" s="20">
        <f t="shared" si="8"/>
        <v>4.4</v>
      </c>
      <c r="L47" s="21" t="s">
        <v>518</v>
      </c>
      <c r="M47" s="22"/>
    </row>
    <row r="48" ht="18" customHeight="1" spans="1:13">
      <c r="A48" s="7">
        <v>40</v>
      </c>
      <c r="B48" s="11" t="s">
        <v>68</v>
      </c>
      <c r="C48" s="11" t="s">
        <v>99</v>
      </c>
      <c r="D48" s="11" t="s">
        <v>528</v>
      </c>
      <c r="E48" s="11">
        <v>1.106</v>
      </c>
      <c r="F48" s="11">
        <v>23.9</v>
      </c>
      <c r="G48" s="11">
        <v>2.783</v>
      </c>
      <c r="H48" s="11">
        <v>2.783</v>
      </c>
      <c r="I48" s="18">
        <v>50</v>
      </c>
      <c r="J48" s="19">
        <v>13</v>
      </c>
      <c r="K48" s="20">
        <f t="shared" si="8"/>
        <v>12</v>
      </c>
      <c r="L48" s="21" t="s">
        <v>518</v>
      </c>
      <c r="M48" s="22"/>
    </row>
    <row r="49" ht="18" customHeight="1" spans="1:13">
      <c r="A49" s="7">
        <v>41</v>
      </c>
      <c r="B49" s="11" t="s">
        <v>68</v>
      </c>
      <c r="C49" s="11" t="s">
        <v>99</v>
      </c>
      <c r="D49" s="11" t="s">
        <v>529</v>
      </c>
      <c r="E49" s="11">
        <v>6.679</v>
      </c>
      <c r="F49" s="11">
        <v>21.787</v>
      </c>
      <c r="G49" s="11">
        <v>3.976</v>
      </c>
      <c r="H49" s="11">
        <v>3.976</v>
      </c>
      <c r="I49" s="18">
        <v>34</v>
      </c>
      <c r="J49" s="19">
        <v>19</v>
      </c>
      <c r="K49" s="20">
        <f t="shared" si="8"/>
        <v>1.4</v>
      </c>
      <c r="L49" s="21" t="s">
        <v>518</v>
      </c>
      <c r="M49" s="22"/>
    </row>
    <row r="50" ht="18" customHeight="1" spans="1:13">
      <c r="A50" s="7">
        <v>42</v>
      </c>
      <c r="B50" s="11" t="s">
        <v>68</v>
      </c>
      <c r="C50" s="11" t="s">
        <v>99</v>
      </c>
      <c r="D50" s="11" t="s">
        <v>530</v>
      </c>
      <c r="E50" s="11">
        <v>0.205</v>
      </c>
      <c r="F50" s="11">
        <v>13.299</v>
      </c>
      <c r="G50" s="11">
        <v>1.231</v>
      </c>
      <c r="H50" s="11">
        <v>1.231</v>
      </c>
      <c r="I50" s="18">
        <v>33</v>
      </c>
      <c r="J50" s="19">
        <v>6</v>
      </c>
      <c r="K50" s="20">
        <f t="shared" si="8"/>
        <v>5.1</v>
      </c>
      <c r="L50" s="21" t="s">
        <v>518</v>
      </c>
      <c r="M50" s="22"/>
    </row>
    <row r="51" ht="18" customHeight="1" spans="1:13">
      <c r="A51" s="9"/>
      <c r="B51" s="5"/>
      <c r="C51" s="10" t="s">
        <v>18</v>
      </c>
      <c r="D51" s="4"/>
      <c r="E51" s="5"/>
      <c r="F51" s="5"/>
      <c r="G51" s="8">
        <f t="shared" ref="G51:K51" si="9">SUM(G52:G53)</f>
        <v>2.279</v>
      </c>
      <c r="H51" s="8">
        <f t="shared" si="9"/>
        <v>2.279</v>
      </c>
      <c r="I51" s="8"/>
      <c r="J51" s="8">
        <f t="shared" si="9"/>
        <v>10</v>
      </c>
      <c r="K51" s="15">
        <f t="shared" si="9"/>
        <v>4.3</v>
      </c>
      <c r="L51" s="14"/>
      <c r="M51" s="17"/>
    </row>
    <row r="52" ht="18" customHeight="1" spans="1:13">
      <c r="A52" s="7">
        <v>43</v>
      </c>
      <c r="B52" s="11" t="s">
        <v>104</v>
      </c>
      <c r="C52" s="11" t="s">
        <v>18</v>
      </c>
      <c r="D52" s="11" t="s">
        <v>531</v>
      </c>
      <c r="E52" s="11">
        <v>2.401</v>
      </c>
      <c r="F52" s="11">
        <v>6.404</v>
      </c>
      <c r="G52" s="11">
        <v>0.919</v>
      </c>
      <c r="H52" s="11">
        <v>0.919</v>
      </c>
      <c r="I52" s="18">
        <v>9.4694</v>
      </c>
      <c r="J52" s="19">
        <v>4</v>
      </c>
      <c r="K52" s="20">
        <f t="shared" ref="K52:K59" si="10">ROUND(MIN(H52*9,I52*0.6),1)-J52</f>
        <v>1.7</v>
      </c>
      <c r="L52" s="21" t="s">
        <v>532</v>
      </c>
      <c r="M52" s="16"/>
    </row>
    <row r="53" ht="18" customHeight="1" spans="1:13">
      <c r="A53" s="7">
        <v>44</v>
      </c>
      <c r="B53" s="11" t="s">
        <v>104</v>
      </c>
      <c r="C53" s="11" t="s">
        <v>18</v>
      </c>
      <c r="D53" s="11" t="s">
        <v>533</v>
      </c>
      <c r="E53" s="11">
        <v>0.32</v>
      </c>
      <c r="F53" s="11">
        <v>6.778</v>
      </c>
      <c r="G53" s="11">
        <v>1.36</v>
      </c>
      <c r="H53" s="11">
        <v>1.36</v>
      </c>
      <c r="I53" s="18">
        <v>14.3433</v>
      </c>
      <c r="J53" s="19">
        <v>6</v>
      </c>
      <c r="K53" s="20">
        <f t="shared" si="10"/>
        <v>2.6</v>
      </c>
      <c r="L53" s="21" t="s">
        <v>532</v>
      </c>
      <c r="M53" s="16"/>
    </row>
    <row r="54" ht="18" customHeight="1" spans="1:13">
      <c r="A54" s="9"/>
      <c r="B54" s="5"/>
      <c r="C54" s="10" t="s">
        <v>534</v>
      </c>
      <c r="D54" s="4"/>
      <c r="E54" s="5"/>
      <c r="F54" s="5"/>
      <c r="G54" s="8">
        <f t="shared" ref="G54:K54" si="11">SUM(G55:G59)</f>
        <v>10.5</v>
      </c>
      <c r="H54" s="8">
        <f t="shared" si="11"/>
        <v>10.5</v>
      </c>
      <c r="I54" s="8"/>
      <c r="J54" s="8">
        <f t="shared" si="11"/>
        <v>44</v>
      </c>
      <c r="K54" s="15">
        <f t="shared" si="11"/>
        <v>26.2</v>
      </c>
      <c r="L54" s="14"/>
      <c r="M54" s="17"/>
    </row>
    <row r="55" ht="18" customHeight="1" spans="1:13">
      <c r="A55" s="7">
        <v>45</v>
      </c>
      <c r="B55" s="11" t="s">
        <v>104</v>
      </c>
      <c r="C55" s="11" t="s">
        <v>534</v>
      </c>
      <c r="D55" s="11" t="s">
        <v>535</v>
      </c>
      <c r="E55" s="11">
        <v>34.2</v>
      </c>
      <c r="F55" s="11">
        <v>58.1</v>
      </c>
      <c r="G55" s="11">
        <v>3.3</v>
      </c>
      <c r="H55" s="11">
        <v>3.3</v>
      </c>
      <c r="I55" s="18">
        <v>85.6</v>
      </c>
      <c r="J55" s="19">
        <v>16</v>
      </c>
      <c r="K55" s="20">
        <f t="shared" si="10"/>
        <v>13.7</v>
      </c>
      <c r="L55" s="21" t="s">
        <v>536</v>
      </c>
      <c r="M55" s="16"/>
    </row>
    <row r="56" ht="18" customHeight="1" spans="1:13">
      <c r="A56" s="7">
        <v>46</v>
      </c>
      <c r="B56" s="11" t="s">
        <v>104</v>
      </c>
      <c r="C56" s="11" t="s">
        <v>534</v>
      </c>
      <c r="D56" s="11" t="s">
        <v>537</v>
      </c>
      <c r="E56" s="11">
        <v>4.2</v>
      </c>
      <c r="F56" s="11">
        <v>16.8</v>
      </c>
      <c r="G56" s="11">
        <v>1.1</v>
      </c>
      <c r="H56" s="11">
        <v>1.1</v>
      </c>
      <c r="I56" s="18">
        <v>3.6</v>
      </c>
      <c r="J56" s="19">
        <v>2</v>
      </c>
      <c r="K56" s="20">
        <f t="shared" si="10"/>
        <v>0.2</v>
      </c>
      <c r="L56" s="21" t="s">
        <v>536</v>
      </c>
      <c r="M56" s="16"/>
    </row>
    <row r="57" ht="18" customHeight="1" spans="1:13">
      <c r="A57" s="7">
        <v>47</v>
      </c>
      <c r="B57" s="11" t="s">
        <v>104</v>
      </c>
      <c r="C57" s="11" t="s">
        <v>534</v>
      </c>
      <c r="D57" s="11" t="s">
        <v>538</v>
      </c>
      <c r="E57" s="11">
        <v>2.7</v>
      </c>
      <c r="F57" s="11">
        <v>18.9</v>
      </c>
      <c r="G57" s="11">
        <v>1.8</v>
      </c>
      <c r="H57" s="11">
        <v>1.8</v>
      </c>
      <c r="I57" s="18">
        <v>10.48</v>
      </c>
      <c r="J57" s="19">
        <v>6</v>
      </c>
      <c r="K57" s="20">
        <f t="shared" si="10"/>
        <v>0.3</v>
      </c>
      <c r="L57" s="21" t="s">
        <v>536</v>
      </c>
      <c r="M57" s="16"/>
    </row>
    <row r="58" ht="18" customHeight="1" spans="1:13">
      <c r="A58" s="7">
        <v>48</v>
      </c>
      <c r="B58" s="11" t="s">
        <v>104</v>
      </c>
      <c r="C58" s="11" t="s">
        <v>534</v>
      </c>
      <c r="D58" s="11" t="s">
        <v>539</v>
      </c>
      <c r="E58" s="11">
        <v>1.3</v>
      </c>
      <c r="F58" s="11">
        <v>20.6</v>
      </c>
      <c r="G58" s="11">
        <v>3</v>
      </c>
      <c r="H58" s="11">
        <v>3</v>
      </c>
      <c r="I58" s="18">
        <v>50.4</v>
      </c>
      <c r="J58" s="19">
        <v>15</v>
      </c>
      <c r="K58" s="20">
        <f t="shared" si="10"/>
        <v>12</v>
      </c>
      <c r="L58" s="21" t="s">
        <v>536</v>
      </c>
      <c r="M58" s="16"/>
    </row>
    <row r="59" ht="18" customHeight="1" spans="1:13">
      <c r="A59" s="7">
        <v>49</v>
      </c>
      <c r="B59" s="11" t="s">
        <v>104</v>
      </c>
      <c r="C59" s="11" t="s">
        <v>534</v>
      </c>
      <c r="D59" s="11" t="s">
        <v>540</v>
      </c>
      <c r="E59" s="11">
        <v>0.1</v>
      </c>
      <c r="F59" s="11">
        <v>23.8</v>
      </c>
      <c r="G59" s="11">
        <v>1.3</v>
      </c>
      <c r="H59" s="11">
        <v>1.3</v>
      </c>
      <c r="I59" s="18">
        <v>8.4</v>
      </c>
      <c r="J59" s="19">
        <v>5</v>
      </c>
      <c r="K59" s="20">
        <f t="shared" si="10"/>
        <v>0</v>
      </c>
      <c r="L59" s="21" t="s">
        <v>536</v>
      </c>
      <c r="M59" s="16"/>
    </row>
    <row r="60" ht="18" customHeight="1" spans="1:13">
      <c r="A60" s="9"/>
      <c r="B60" s="5"/>
      <c r="C60" s="10" t="s">
        <v>141</v>
      </c>
      <c r="D60" s="4"/>
      <c r="E60" s="5"/>
      <c r="F60" s="5"/>
      <c r="G60" s="8">
        <f t="shared" ref="G60:K60" si="12">SUM(G61:G71)</f>
        <v>68.347</v>
      </c>
      <c r="H60" s="8">
        <f t="shared" si="12"/>
        <v>68.347</v>
      </c>
      <c r="I60" s="8"/>
      <c r="J60" s="8">
        <f t="shared" si="12"/>
        <v>325</v>
      </c>
      <c r="K60" s="15">
        <f t="shared" si="12"/>
        <v>49.8</v>
      </c>
      <c r="L60" s="14"/>
      <c r="M60" s="17"/>
    </row>
    <row r="61" ht="18" customHeight="1" spans="1:13">
      <c r="A61" s="7">
        <v>50</v>
      </c>
      <c r="B61" s="11" t="s">
        <v>104</v>
      </c>
      <c r="C61" s="11" t="s">
        <v>141</v>
      </c>
      <c r="D61" s="11" t="s">
        <v>541</v>
      </c>
      <c r="E61" s="11">
        <v>22.3</v>
      </c>
      <c r="F61" s="11">
        <v>46.4</v>
      </c>
      <c r="G61" s="11">
        <v>9.8</v>
      </c>
      <c r="H61" s="11">
        <v>9.8</v>
      </c>
      <c r="I61" s="18">
        <v>107</v>
      </c>
      <c r="J61" s="19">
        <v>47</v>
      </c>
      <c r="K61" s="20">
        <f t="shared" ref="K61:K70" si="13">ROUND(MIN(H61*9,I61*0.6),1)-J61</f>
        <v>17.2</v>
      </c>
      <c r="L61" s="21" t="s">
        <v>542</v>
      </c>
      <c r="M61" s="16"/>
    </row>
    <row r="62" ht="18" customHeight="1" spans="1:13">
      <c r="A62" s="7">
        <v>51</v>
      </c>
      <c r="B62" s="11" t="s">
        <v>104</v>
      </c>
      <c r="C62" s="11" t="s">
        <v>141</v>
      </c>
      <c r="D62" s="11" t="s">
        <v>543</v>
      </c>
      <c r="E62" s="11">
        <v>5.57</v>
      </c>
      <c r="F62" s="11">
        <v>115</v>
      </c>
      <c r="G62" s="11">
        <v>33.099</v>
      </c>
      <c r="H62" s="11">
        <v>33.099</v>
      </c>
      <c r="I62" s="18">
        <v>270</v>
      </c>
      <c r="J62" s="19">
        <v>158</v>
      </c>
      <c r="K62" s="20">
        <f t="shared" si="13"/>
        <v>4</v>
      </c>
      <c r="L62" s="21" t="s">
        <v>542</v>
      </c>
      <c r="M62" s="16"/>
    </row>
    <row r="63" ht="18" customHeight="1" spans="1:13">
      <c r="A63" s="7">
        <v>52</v>
      </c>
      <c r="B63" s="11" t="s">
        <v>104</v>
      </c>
      <c r="C63" s="11" t="s">
        <v>141</v>
      </c>
      <c r="D63" s="11" t="s">
        <v>544</v>
      </c>
      <c r="E63" s="11">
        <v>0.02</v>
      </c>
      <c r="F63" s="11">
        <v>21.6</v>
      </c>
      <c r="G63" s="11">
        <v>6.3</v>
      </c>
      <c r="H63" s="11">
        <v>6.3</v>
      </c>
      <c r="I63" s="18">
        <v>78</v>
      </c>
      <c r="J63" s="19">
        <v>30</v>
      </c>
      <c r="K63" s="20">
        <f t="shared" si="13"/>
        <v>16.8</v>
      </c>
      <c r="L63" s="21" t="s">
        <v>542</v>
      </c>
      <c r="M63" s="16"/>
    </row>
    <row r="64" ht="18" customHeight="1" spans="1:13">
      <c r="A64" s="7">
        <v>53</v>
      </c>
      <c r="B64" s="11" t="s">
        <v>104</v>
      </c>
      <c r="C64" s="11" t="s">
        <v>141</v>
      </c>
      <c r="D64" s="11" t="s">
        <v>545</v>
      </c>
      <c r="E64" s="11">
        <v>7</v>
      </c>
      <c r="F64" s="11">
        <v>12</v>
      </c>
      <c r="G64" s="11">
        <v>5</v>
      </c>
      <c r="H64" s="11">
        <v>5</v>
      </c>
      <c r="I64" s="18">
        <v>41</v>
      </c>
      <c r="J64" s="19">
        <v>24</v>
      </c>
      <c r="K64" s="20">
        <f t="shared" si="13"/>
        <v>0.600000000000001</v>
      </c>
      <c r="L64" s="21" t="s">
        <v>542</v>
      </c>
      <c r="M64" s="16"/>
    </row>
    <row r="65" ht="18" customHeight="1" spans="1:13">
      <c r="A65" s="7">
        <v>54</v>
      </c>
      <c r="B65" s="11" t="s">
        <v>104</v>
      </c>
      <c r="C65" s="11" t="s">
        <v>141</v>
      </c>
      <c r="D65" s="11" t="s">
        <v>546</v>
      </c>
      <c r="E65" s="11">
        <v>1.37</v>
      </c>
      <c r="F65" s="11">
        <v>2.15</v>
      </c>
      <c r="G65" s="11">
        <v>0.78</v>
      </c>
      <c r="H65" s="11">
        <v>0.78</v>
      </c>
      <c r="I65" s="18">
        <v>21</v>
      </c>
      <c r="J65" s="19">
        <v>3</v>
      </c>
      <c r="K65" s="20">
        <f t="shared" si="13"/>
        <v>4</v>
      </c>
      <c r="L65" s="21" t="s">
        <v>542</v>
      </c>
      <c r="M65" s="16"/>
    </row>
    <row r="66" ht="18" customHeight="1" spans="1:13">
      <c r="A66" s="7">
        <v>55</v>
      </c>
      <c r="B66" s="11" t="s">
        <v>104</v>
      </c>
      <c r="C66" s="11" t="s">
        <v>141</v>
      </c>
      <c r="D66" s="11" t="s">
        <v>547</v>
      </c>
      <c r="E66" s="11">
        <v>0</v>
      </c>
      <c r="F66" s="11">
        <v>3.976</v>
      </c>
      <c r="G66" s="11">
        <v>3.976</v>
      </c>
      <c r="H66" s="11">
        <v>3.976</v>
      </c>
      <c r="I66" s="18">
        <v>33</v>
      </c>
      <c r="J66" s="19">
        <v>19</v>
      </c>
      <c r="K66" s="20">
        <f t="shared" si="13"/>
        <v>0.800000000000001</v>
      </c>
      <c r="L66" s="21" t="s">
        <v>542</v>
      </c>
      <c r="M66" s="16"/>
    </row>
    <row r="67" ht="18" customHeight="1" spans="1:13">
      <c r="A67" s="7">
        <v>56</v>
      </c>
      <c r="B67" s="11" t="s">
        <v>104</v>
      </c>
      <c r="C67" s="11" t="s">
        <v>141</v>
      </c>
      <c r="D67" s="11" t="s">
        <v>548</v>
      </c>
      <c r="E67" s="11">
        <v>0</v>
      </c>
      <c r="F67" s="11">
        <v>4.862</v>
      </c>
      <c r="G67" s="11">
        <v>4.862</v>
      </c>
      <c r="H67" s="11">
        <v>4.862</v>
      </c>
      <c r="I67" s="18">
        <v>41</v>
      </c>
      <c r="J67" s="19">
        <v>23</v>
      </c>
      <c r="K67" s="20">
        <f t="shared" si="13"/>
        <v>1.6</v>
      </c>
      <c r="L67" s="21" t="s">
        <v>542</v>
      </c>
      <c r="M67" s="16"/>
    </row>
    <row r="68" ht="18" customHeight="1" spans="1:13">
      <c r="A68" s="7">
        <v>57</v>
      </c>
      <c r="B68" s="11" t="s">
        <v>104</v>
      </c>
      <c r="C68" s="11" t="s">
        <v>141</v>
      </c>
      <c r="D68" s="11" t="s">
        <v>549</v>
      </c>
      <c r="E68" s="11">
        <v>4.22</v>
      </c>
      <c r="F68" s="11">
        <v>6.9</v>
      </c>
      <c r="G68" s="11">
        <v>2.6</v>
      </c>
      <c r="H68" s="11">
        <v>2.6</v>
      </c>
      <c r="I68" s="18">
        <f>8*H68</f>
        <v>20.8</v>
      </c>
      <c r="J68" s="19">
        <v>12</v>
      </c>
      <c r="K68" s="20">
        <f t="shared" si="13"/>
        <v>0.5</v>
      </c>
      <c r="L68" s="21" t="s">
        <v>542</v>
      </c>
      <c r="M68" s="16"/>
    </row>
    <row r="69" ht="18" customHeight="1" spans="1:13">
      <c r="A69" s="7">
        <v>58</v>
      </c>
      <c r="B69" s="11" t="s">
        <v>104</v>
      </c>
      <c r="C69" s="11" t="s">
        <v>141</v>
      </c>
      <c r="D69" s="11" t="s">
        <v>550</v>
      </c>
      <c r="E69" s="11">
        <v>1.6</v>
      </c>
      <c r="F69" s="11">
        <v>2.1</v>
      </c>
      <c r="G69" s="11">
        <v>0.5</v>
      </c>
      <c r="H69" s="11">
        <v>0.5</v>
      </c>
      <c r="I69" s="18">
        <v>16</v>
      </c>
      <c r="J69" s="19">
        <v>2</v>
      </c>
      <c r="K69" s="20">
        <f t="shared" si="13"/>
        <v>2.5</v>
      </c>
      <c r="L69" s="21" t="s">
        <v>542</v>
      </c>
      <c r="M69" s="16"/>
    </row>
    <row r="70" ht="18" customHeight="1" spans="1:13">
      <c r="A70" s="7">
        <v>59</v>
      </c>
      <c r="B70" s="11" t="s">
        <v>104</v>
      </c>
      <c r="C70" s="11" t="s">
        <v>141</v>
      </c>
      <c r="D70" s="11" t="s">
        <v>551</v>
      </c>
      <c r="E70" s="11">
        <v>0</v>
      </c>
      <c r="F70" s="11">
        <v>1.4</v>
      </c>
      <c r="G70" s="11">
        <v>1.4</v>
      </c>
      <c r="H70" s="11">
        <v>1.4</v>
      </c>
      <c r="I70" s="18">
        <v>13</v>
      </c>
      <c r="J70" s="19">
        <v>6</v>
      </c>
      <c r="K70" s="20">
        <f t="shared" si="13"/>
        <v>1.8</v>
      </c>
      <c r="L70" s="21" t="s">
        <v>542</v>
      </c>
      <c r="M70" s="16"/>
    </row>
    <row r="71" ht="18" customHeight="1" spans="1:13">
      <c r="A71" s="7">
        <v>60</v>
      </c>
      <c r="B71" s="11" t="s">
        <v>104</v>
      </c>
      <c r="C71" s="11" t="s">
        <v>141</v>
      </c>
      <c r="D71" s="11" t="s">
        <v>552</v>
      </c>
      <c r="E71" s="11">
        <v>6.4</v>
      </c>
      <c r="F71" s="11">
        <v>6.43</v>
      </c>
      <c r="G71" s="11">
        <v>0.03</v>
      </c>
      <c r="H71" s="11">
        <v>0.03</v>
      </c>
      <c r="I71" s="18">
        <v>10</v>
      </c>
      <c r="J71" s="19">
        <v>1</v>
      </c>
      <c r="K71" s="20">
        <v>0</v>
      </c>
      <c r="L71" s="21" t="s">
        <v>542</v>
      </c>
      <c r="M71" s="16"/>
    </row>
    <row r="72" ht="18" customHeight="1" spans="1:13">
      <c r="A72" s="9"/>
      <c r="B72" s="5"/>
      <c r="C72" s="10" t="s">
        <v>203</v>
      </c>
      <c r="D72" s="4"/>
      <c r="E72" s="5"/>
      <c r="F72" s="5"/>
      <c r="G72" s="8">
        <f t="shared" ref="G72:K72" si="14">SUM(G73:G94)</f>
        <v>12.123</v>
      </c>
      <c r="H72" s="8">
        <f t="shared" si="14"/>
        <v>12.123</v>
      </c>
      <c r="I72" s="8"/>
      <c r="J72" s="8">
        <f t="shared" si="14"/>
        <v>62</v>
      </c>
      <c r="K72" s="15">
        <f t="shared" si="14"/>
        <v>19.7</v>
      </c>
      <c r="L72" s="14"/>
      <c r="M72" s="17"/>
    </row>
    <row r="73" ht="18" customHeight="1" spans="1:13">
      <c r="A73" s="7">
        <v>61</v>
      </c>
      <c r="B73" s="11" t="s">
        <v>104</v>
      </c>
      <c r="C73" s="11" t="s">
        <v>203</v>
      </c>
      <c r="D73" s="11" t="s">
        <v>553</v>
      </c>
      <c r="E73" s="11">
        <v>159.905</v>
      </c>
      <c r="F73" s="11">
        <v>174.767</v>
      </c>
      <c r="G73" s="11">
        <v>1.014</v>
      </c>
      <c r="H73" s="11">
        <v>1.014</v>
      </c>
      <c r="I73" s="18">
        <v>12.1651749956469</v>
      </c>
      <c r="J73" s="19">
        <v>5</v>
      </c>
      <c r="K73" s="20">
        <f t="shared" ref="K73:K77" si="15">ROUND(MIN(H73*9,I73*0.6),1)-J73</f>
        <v>2.3</v>
      </c>
      <c r="L73" s="21" t="s">
        <v>554</v>
      </c>
      <c r="M73" s="16"/>
    </row>
    <row r="74" ht="18" customHeight="1" spans="1:13">
      <c r="A74" s="7">
        <v>62</v>
      </c>
      <c r="B74" s="11" t="s">
        <v>104</v>
      </c>
      <c r="C74" s="11" t="s">
        <v>203</v>
      </c>
      <c r="D74" s="11" t="s">
        <v>555</v>
      </c>
      <c r="E74" s="11">
        <v>10.466</v>
      </c>
      <c r="F74" s="11">
        <v>23.17</v>
      </c>
      <c r="G74" s="11">
        <v>2.395</v>
      </c>
      <c r="H74" s="11">
        <v>2.395</v>
      </c>
      <c r="I74" s="18">
        <v>19</v>
      </c>
      <c r="J74" s="19">
        <v>11</v>
      </c>
      <c r="K74" s="20">
        <f t="shared" si="15"/>
        <v>0.4</v>
      </c>
      <c r="L74" s="21" t="s">
        <v>556</v>
      </c>
      <c r="M74" s="16"/>
    </row>
    <row r="75" ht="18" customHeight="1" spans="1:13">
      <c r="A75" s="7">
        <v>63</v>
      </c>
      <c r="B75" s="11" t="s">
        <v>104</v>
      </c>
      <c r="C75" s="11" t="s">
        <v>203</v>
      </c>
      <c r="D75" s="11" t="s">
        <v>557</v>
      </c>
      <c r="E75" s="11">
        <v>26.148</v>
      </c>
      <c r="F75" s="11">
        <v>81.81</v>
      </c>
      <c r="G75" s="11">
        <v>1.846</v>
      </c>
      <c r="H75" s="11">
        <v>1.846</v>
      </c>
      <c r="I75" s="18">
        <v>16</v>
      </c>
      <c r="J75" s="19">
        <v>9</v>
      </c>
      <c r="K75" s="20">
        <f t="shared" si="15"/>
        <v>0.6</v>
      </c>
      <c r="L75" s="21" t="s">
        <v>558</v>
      </c>
      <c r="M75" s="16"/>
    </row>
    <row r="76" ht="18" customHeight="1" spans="1:13">
      <c r="A76" s="7">
        <v>64</v>
      </c>
      <c r="B76" s="11" t="s">
        <v>104</v>
      </c>
      <c r="C76" s="11" t="s">
        <v>203</v>
      </c>
      <c r="D76" s="11" t="s">
        <v>559</v>
      </c>
      <c r="E76" s="11">
        <v>4.515</v>
      </c>
      <c r="F76" s="11">
        <v>64.903</v>
      </c>
      <c r="G76" s="11">
        <v>1.849</v>
      </c>
      <c r="H76" s="11">
        <v>1.849</v>
      </c>
      <c r="I76" s="18">
        <v>23</v>
      </c>
      <c r="J76" s="19">
        <v>9</v>
      </c>
      <c r="K76" s="20">
        <f t="shared" si="15"/>
        <v>4.8</v>
      </c>
      <c r="L76" s="21" t="s">
        <v>560</v>
      </c>
      <c r="M76" s="16"/>
    </row>
    <row r="77" ht="18" customHeight="1" spans="1:13">
      <c r="A77" s="7">
        <v>65</v>
      </c>
      <c r="B77" s="11" t="s">
        <v>104</v>
      </c>
      <c r="C77" s="11" t="s">
        <v>203</v>
      </c>
      <c r="D77" s="11" t="s">
        <v>561</v>
      </c>
      <c r="E77" s="11">
        <v>0.3</v>
      </c>
      <c r="F77" s="11">
        <v>9.4</v>
      </c>
      <c r="G77" s="11">
        <v>1.034</v>
      </c>
      <c r="H77" s="11">
        <v>1.034</v>
      </c>
      <c r="I77" s="18">
        <v>10</v>
      </c>
      <c r="J77" s="19">
        <v>5</v>
      </c>
      <c r="K77" s="20">
        <f t="shared" si="15"/>
        <v>1</v>
      </c>
      <c r="L77" s="21" t="s">
        <v>562</v>
      </c>
      <c r="M77" s="16"/>
    </row>
    <row r="78" ht="18" customHeight="1" spans="1:13">
      <c r="A78" s="7">
        <v>66</v>
      </c>
      <c r="B78" s="11" t="s">
        <v>104</v>
      </c>
      <c r="C78" s="11" t="s">
        <v>203</v>
      </c>
      <c r="D78" s="11" t="s">
        <v>563</v>
      </c>
      <c r="E78" s="11">
        <v>6.45</v>
      </c>
      <c r="F78" s="11">
        <v>6.485</v>
      </c>
      <c r="G78" s="11">
        <v>0.035</v>
      </c>
      <c r="H78" s="11">
        <v>0.035</v>
      </c>
      <c r="I78" s="18">
        <v>2</v>
      </c>
      <c r="J78" s="19">
        <v>1</v>
      </c>
      <c r="K78" s="20">
        <v>0</v>
      </c>
      <c r="L78" s="21" t="s">
        <v>564</v>
      </c>
      <c r="M78" s="16"/>
    </row>
    <row r="79" ht="18" customHeight="1" spans="1:13">
      <c r="A79" s="7">
        <v>67</v>
      </c>
      <c r="B79" s="11" t="s">
        <v>104</v>
      </c>
      <c r="C79" s="11" t="s">
        <v>203</v>
      </c>
      <c r="D79" s="11" t="s">
        <v>565</v>
      </c>
      <c r="E79" s="11">
        <v>8.89</v>
      </c>
      <c r="F79" s="11">
        <v>8.99</v>
      </c>
      <c r="G79" s="11">
        <v>0.1</v>
      </c>
      <c r="H79" s="11">
        <v>0.1</v>
      </c>
      <c r="I79" s="18">
        <v>2</v>
      </c>
      <c r="J79" s="19">
        <v>1</v>
      </c>
      <c r="K79" s="20">
        <v>0</v>
      </c>
      <c r="L79" s="21" t="s">
        <v>564</v>
      </c>
      <c r="M79" s="16"/>
    </row>
    <row r="80" ht="18" customHeight="1" spans="1:13">
      <c r="A80" s="7">
        <v>68</v>
      </c>
      <c r="B80" s="11" t="s">
        <v>104</v>
      </c>
      <c r="C80" s="11" t="s">
        <v>203</v>
      </c>
      <c r="D80" s="11" t="s">
        <v>566</v>
      </c>
      <c r="E80" s="11">
        <v>1.667</v>
      </c>
      <c r="F80" s="11">
        <v>1.867</v>
      </c>
      <c r="G80" s="11">
        <v>0.2</v>
      </c>
      <c r="H80" s="11">
        <v>0.2</v>
      </c>
      <c r="I80" s="18">
        <v>4</v>
      </c>
      <c r="J80" s="19">
        <v>1</v>
      </c>
      <c r="K80" s="20">
        <f t="shared" ref="K80:K87" si="16">ROUND(MIN(H80*9,I80*0.6),1)-J80</f>
        <v>0.8</v>
      </c>
      <c r="L80" s="21" t="s">
        <v>567</v>
      </c>
      <c r="M80" s="16"/>
    </row>
    <row r="81" ht="18" customHeight="1" spans="1:13">
      <c r="A81" s="7">
        <v>69</v>
      </c>
      <c r="B81" s="11" t="s">
        <v>104</v>
      </c>
      <c r="C81" s="11" t="s">
        <v>203</v>
      </c>
      <c r="D81" s="11" t="s">
        <v>568</v>
      </c>
      <c r="E81" s="11">
        <v>2.066</v>
      </c>
      <c r="F81" s="11">
        <v>2.166</v>
      </c>
      <c r="G81" s="11">
        <v>0.1</v>
      </c>
      <c r="H81" s="11">
        <v>0.1</v>
      </c>
      <c r="I81" s="18">
        <v>2</v>
      </c>
      <c r="J81" s="19">
        <v>1</v>
      </c>
      <c r="K81" s="20">
        <v>0</v>
      </c>
      <c r="L81" s="21" t="s">
        <v>564</v>
      </c>
      <c r="M81" s="16"/>
    </row>
    <row r="82" ht="18" customHeight="1" spans="1:13">
      <c r="A82" s="7">
        <v>70</v>
      </c>
      <c r="B82" s="11" t="s">
        <v>104</v>
      </c>
      <c r="C82" s="11" t="s">
        <v>203</v>
      </c>
      <c r="D82" s="11" t="s">
        <v>569</v>
      </c>
      <c r="E82" s="11">
        <v>7.669</v>
      </c>
      <c r="F82" s="11">
        <v>7.969</v>
      </c>
      <c r="G82" s="11">
        <v>0.3</v>
      </c>
      <c r="H82" s="11">
        <v>0.3</v>
      </c>
      <c r="I82" s="18">
        <v>6</v>
      </c>
      <c r="J82" s="19">
        <v>1</v>
      </c>
      <c r="K82" s="20">
        <f t="shared" si="16"/>
        <v>1.7</v>
      </c>
      <c r="L82" s="21" t="s">
        <v>570</v>
      </c>
      <c r="M82" s="16"/>
    </row>
    <row r="83" ht="18" customHeight="1" spans="1:13">
      <c r="A83" s="7">
        <v>71</v>
      </c>
      <c r="B83" s="11" t="s">
        <v>104</v>
      </c>
      <c r="C83" s="11" t="s">
        <v>203</v>
      </c>
      <c r="D83" s="11" t="s">
        <v>571</v>
      </c>
      <c r="E83" s="11">
        <v>9.773</v>
      </c>
      <c r="F83" s="11">
        <v>10.173</v>
      </c>
      <c r="G83" s="11">
        <v>0.4</v>
      </c>
      <c r="H83" s="11">
        <v>0.4</v>
      </c>
      <c r="I83" s="18">
        <v>8</v>
      </c>
      <c r="J83" s="19">
        <v>2</v>
      </c>
      <c r="K83" s="20">
        <f t="shared" si="16"/>
        <v>1.6</v>
      </c>
      <c r="L83" s="21" t="s">
        <v>572</v>
      </c>
      <c r="M83" s="16"/>
    </row>
    <row r="84" ht="18" customHeight="1" spans="1:13">
      <c r="A84" s="7">
        <v>72</v>
      </c>
      <c r="B84" s="11" t="s">
        <v>104</v>
      </c>
      <c r="C84" s="11" t="s">
        <v>203</v>
      </c>
      <c r="D84" s="11" t="s">
        <v>573</v>
      </c>
      <c r="E84" s="11">
        <v>2.017</v>
      </c>
      <c r="F84" s="11">
        <v>2.317</v>
      </c>
      <c r="G84" s="11">
        <v>0.3</v>
      </c>
      <c r="H84" s="11">
        <v>0.3</v>
      </c>
      <c r="I84" s="18">
        <v>6</v>
      </c>
      <c r="J84" s="19">
        <v>1</v>
      </c>
      <c r="K84" s="20">
        <f t="shared" si="16"/>
        <v>1.7</v>
      </c>
      <c r="L84" s="21" t="s">
        <v>570</v>
      </c>
      <c r="M84" s="16"/>
    </row>
    <row r="85" ht="18" customHeight="1" spans="1:13">
      <c r="A85" s="7">
        <v>73</v>
      </c>
      <c r="B85" s="11" t="s">
        <v>104</v>
      </c>
      <c r="C85" s="11" t="s">
        <v>203</v>
      </c>
      <c r="D85" s="11" t="s">
        <v>574</v>
      </c>
      <c r="E85" s="11">
        <v>5.35</v>
      </c>
      <c r="F85" s="11">
        <v>5.65</v>
      </c>
      <c r="G85" s="11">
        <v>0.3</v>
      </c>
      <c r="H85" s="11">
        <v>0.3</v>
      </c>
      <c r="I85" s="18">
        <v>6</v>
      </c>
      <c r="J85" s="19">
        <v>1</v>
      </c>
      <c r="K85" s="20">
        <f t="shared" si="16"/>
        <v>1.7</v>
      </c>
      <c r="L85" s="21" t="s">
        <v>570</v>
      </c>
      <c r="M85" s="16"/>
    </row>
    <row r="86" ht="18" customHeight="1" spans="1:13">
      <c r="A86" s="7">
        <v>74</v>
      </c>
      <c r="B86" s="11" t="s">
        <v>104</v>
      </c>
      <c r="C86" s="11" t="s">
        <v>203</v>
      </c>
      <c r="D86" s="11" t="s">
        <v>575</v>
      </c>
      <c r="E86" s="11">
        <v>2.853</v>
      </c>
      <c r="F86" s="11">
        <v>3.053</v>
      </c>
      <c r="G86" s="11">
        <v>0.2</v>
      </c>
      <c r="H86" s="11">
        <v>0.2</v>
      </c>
      <c r="I86" s="18">
        <v>4</v>
      </c>
      <c r="J86" s="19">
        <v>1</v>
      </c>
      <c r="K86" s="20">
        <f t="shared" si="16"/>
        <v>0.8</v>
      </c>
      <c r="L86" s="21" t="s">
        <v>567</v>
      </c>
      <c r="M86" s="16"/>
    </row>
    <row r="87" ht="18" customHeight="1" spans="1:13">
      <c r="A87" s="7">
        <v>75</v>
      </c>
      <c r="B87" s="11" t="s">
        <v>104</v>
      </c>
      <c r="C87" s="11" t="s">
        <v>203</v>
      </c>
      <c r="D87" s="11" t="s">
        <v>576</v>
      </c>
      <c r="E87" s="11">
        <v>2.263</v>
      </c>
      <c r="F87" s="11">
        <v>5.62</v>
      </c>
      <c r="G87" s="11">
        <v>0.3</v>
      </c>
      <c r="H87" s="11">
        <v>0.3</v>
      </c>
      <c r="I87" s="18">
        <v>5</v>
      </c>
      <c r="J87" s="19">
        <v>1</v>
      </c>
      <c r="K87" s="20">
        <f t="shared" si="16"/>
        <v>1.7</v>
      </c>
      <c r="L87" s="21" t="s">
        <v>570</v>
      </c>
      <c r="M87" s="16"/>
    </row>
    <row r="88" ht="18" customHeight="1" spans="1:13">
      <c r="A88" s="7">
        <v>76</v>
      </c>
      <c r="B88" s="11" t="s">
        <v>104</v>
      </c>
      <c r="C88" s="11" t="s">
        <v>203</v>
      </c>
      <c r="D88" s="11" t="s">
        <v>577</v>
      </c>
      <c r="E88" s="11">
        <v>4.464</v>
      </c>
      <c r="F88" s="11">
        <v>4.564</v>
      </c>
      <c r="G88" s="11">
        <v>0.1</v>
      </c>
      <c r="H88" s="11">
        <v>0.1</v>
      </c>
      <c r="I88" s="18">
        <v>2</v>
      </c>
      <c r="J88" s="19">
        <v>1</v>
      </c>
      <c r="K88" s="20">
        <v>0</v>
      </c>
      <c r="L88" s="21" t="s">
        <v>564</v>
      </c>
      <c r="M88" s="16"/>
    </row>
    <row r="89" ht="18" customHeight="1" spans="1:13">
      <c r="A89" s="7">
        <v>77</v>
      </c>
      <c r="B89" s="11" t="s">
        <v>104</v>
      </c>
      <c r="C89" s="11" t="s">
        <v>203</v>
      </c>
      <c r="D89" s="11" t="s">
        <v>578</v>
      </c>
      <c r="E89" s="11">
        <v>0.05</v>
      </c>
      <c r="F89" s="11">
        <v>0.1</v>
      </c>
      <c r="G89" s="11">
        <v>0.05</v>
      </c>
      <c r="H89" s="11">
        <v>0.05</v>
      </c>
      <c r="I89" s="18">
        <v>2</v>
      </c>
      <c r="J89" s="19">
        <v>1</v>
      </c>
      <c r="K89" s="20">
        <v>0</v>
      </c>
      <c r="L89" s="21" t="s">
        <v>564</v>
      </c>
      <c r="M89" s="16"/>
    </row>
    <row r="90" ht="18" customHeight="1" spans="1:13">
      <c r="A90" s="7">
        <v>78</v>
      </c>
      <c r="B90" s="11" t="s">
        <v>104</v>
      </c>
      <c r="C90" s="11" t="s">
        <v>203</v>
      </c>
      <c r="D90" s="11" t="s">
        <v>579</v>
      </c>
      <c r="E90" s="11">
        <v>8.168</v>
      </c>
      <c r="F90" s="11">
        <v>8.268</v>
      </c>
      <c r="G90" s="11">
        <v>0.1</v>
      </c>
      <c r="H90" s="11">
        <v>0.1</v>
      </c>
      <c r="I90" s="18">
        <v>2</v>
      </c>
      <c r="J90" s="19">
        <v>1</v>
      </c>
      <c r="K90" s="20">
        <v>0</v>
      </c>
      <c r="L90" s="21" t="s">
        <v>564</v>
      </c>
      <c r="M90" s="16"/>
    </row>
    <row r="91" ht="18" customHeight="1" spans="1:13">
      <c r="A91" s="7">
        <v>79</v>
      </c>
      <c r="B91" s="11" t="s">
        <v>104</v>
      </c>
      <c r="C91" s="11" t="s">
        <v>203</v>
      </c>
      <c r="D91" s="11" t="s">
        <v>580</v>
      </c>
      <c r="E91" s="11">
        <v>2.041</v>
      </c>
      <c r="F91" s="11">
        <v>2.141</v>
      </c>
      <c r="G91" s="11">
        <v>0.1</v>
      </c>
      <c r="H91" s="11">
        <v>0.1</v>
      </c>
      <c r="I91" s="18">
        <v>2</v>
      </c>
      <c r="J91" s="19">
        <v>1</v>
      </c>
      <c r="K91" s="20">
        <v>0</v>
      </c>
      <c r="L91" s="21" t="s">
        <v>564</v>
      </c>
      <c r="M91" s="16"/>
    </row>
    <row r="92" ht="18" customHeight="1" spans="1:13">
      <c r="A92" s="7">
        <v>80</v>
      </c>
      <c r="B92" s="11" t="s">
        <v>104</v>
      </c>
      <c r="C92" s="11" t="s">
        <v>203</v>
      </c>
      <c r="D92" s="11" t="s">
        <v>581</v>
      </c>
      <c r="E92" s="11">
        <v>2.082</v>
      </c>
      <c r="F92" s="11">
        <v>2.182</v>
      </c>
      <c r="G92" s="11">
        <v>0.1</v>
      </c>
      <c r="H92" s="11">
        <v>0.1</v>
      </c>
      <c r="I92" s="18">
        <v>2</v>
      </c>
      <c r="J92" s="19">
        <v>1</v>
      </c>
      <c r="K92" s="20">
        <v>0</v>
      </c>
      <c r="L92" s="21" t="s">
        <v>564</v>
      </c>
      <c r="M92" s="16"/>
    </row>
    <row r="93" ht="18" customHeight="1" spans="1:13">
      <c r="A93" s="7">
        <v>81</v>
      </c>
      <c r="B93" s="11" t="s">
        <v>104</v>
      </c>
      <c r="C93" s="11" t="s">
        <v>203</v>
      </c>
      <c r="D93" s="11" t="s">
        <v>582</v>
      </c>
      <c r="E93" s="11">
        <v>1.846</v>
      </c>
      <c r="F93" s="11">
        <v>13.902</v>
      </c>
      <c r="G93" s="11">
        <v>1.2</v>
      </c>
      <c r="H93" s="11">
        <v>1.2</v>
      </c>
      <c r="I93" s="18">
        <v>11</v>
      </c>
      <c r="J93" s="19">
        <v>6</v>
      </c>
      <c r="K93" s="20">
        <f t="shared" ref="K93:K107" si="17">ROUND(MIN(H93*9,I93*0.6),1)-J93</f>
        <v>0.6</v>
      </c>
      <c r="L93" s="21" t="s">
        <v>583</v>
      </c>
      <c r="M93" s="16"/>
    </row>
    <row r="94" ht="18" customHeight="1" spans="1:13">
      <c r="A94" s="7">
        <v>82</v>
      </c>
      <c r="B94" s="11" t="s">
        <v>104</v>
      </c>
      <c r="C94" s="11" t="s">
        <v>203</v>
      </c>
      <c r="D94" s="11" t="s">
        <v>584</v>
      </c>
      <c r="E94" s="11">
        <v>2.636</v>
      </c>
      <c r="F94" s="11">
        <v>2.736</v>
      </c>
      <c r="G94" s="11">
        <v>0.1</v>
      </c>
      <c r="H94" s="11">
        <v>0.1</v>
      </c>
      <c r="I94" s="18">
        <f>H94*15</f>
        <v>1.5</v>
      </c>
      <c r="J94" s="19">
        <v>1</v>
      </c>
      <c r="K94" s="20">
        <v>0</v>
      </c>
      <c r="L94" s="21" t="s">
        <v>564</v>
      </c>
      <c r="M94" s="16"/>
    </row>
    <row r="95" ht="18" customHeight="1" spans="1:13">
      <c r="A95" s="9"/>
      <c r="B95" s="5"/>
      <c r="C95" s="10" t="s">
        <v>585</v>
      </c>
      <c r="D95" s="4"/>
      <c r="E95" s="5"/>
      <c r="F95" s="5"/>
      <c r="G95" s="8">
        <f t="shared" ref="G95:K95" si="18">SUM(G96:G107)</f>
        <v>124.296</v>
      </c>
      <c r="H95" s="8">
        <f t="shared" si="18"/>
        <v>124.296</v>
      </c>
      <c r="I95" s="8"/>
      <c r="J95" s="8">
        <f t="shared" si="18"/>
        <v>615</v>
      </c>
      <c r="K95" s="15">
        <f t="shared" si="18"/>
        <v>14.4</v>
      </c>
      <c r="L95" s="14"/>
      <c r="M95" s="17"/>
    </row>
    <row r="96" ht="18" customHeight="1" spans="1:13">
      <c r="A96" s="7">
        <v>83</v>
      </c>
      <c r="B96" s="11" t="s">
        <v>245</v>
      </c>
      <c r="C96" s="11" t="s">
        <v>585</v>
      </c>
      <c r="D96" s="11" t="s">
        <v>586</v>
      </c>
      <c r="E96" s="11">
        <v>0</v>
      </c>
      <c r="F96" s="11">
        <v>7.98</v>
      </c>
      <c r="G96" s="11">
        <v>7.98</v>
      </c>
      <c r="H96" s="11">
        <v>7.98</v>
      </c>
      <c r="I96" s="18">
        <v>66</v>
      </c>
      <c r="J96" s="19">
        <v>39</v>
      </c>
      <c r="K96" s="20">
        <f t="shared" si="17"/>
        <v>0.600000000000001</v>
      </c>
      <c r="L96" s="21" t="s">
        <v>587</v>
      </c>
      <c r="M96" s="23"/>
    </row>
    <row r="97" ht="18" customHeight="1" spans="1:13">
      <c r="A97" s="7">
        <v>84</v>
      </c>
      <c r="B97" s="11" t="s">
        <v>245</v>
      </c>
      <c r="C97" s="11" t="s">
        <v>585</v>
      </c>
      <c r="D97" s="11" t="s">
        <v>588</v>
      </c>
      <c r="E97" s="11">
        <v>0</v>
      </c>
      <c r="F97" s="11">
        <v>7.462</v>
      </c>
      <c r="G97" s="11">
        <v>7.462</v>
      </c>
      <c r="H97" s="11">
        <v>7.462</v>
      </c>
      <c r="I97" s="18">
        <v>63</v>
      </c>
      <c r="J97" s="19">
        <v>37</v>
      </c>
      <c r="K97" s="20">
        <f t="shared" si="17"/>
        <v>0.799999999999997</v>
      </c>
      <c r="L97" s="21" t="s">
        <v>587</v>
      </c>
      <c r="M97" s="23"/>
    </row>
    <row r="98" ht="18" customHeight="1" spans="1:13">
      <c r="A98" s="7">
        <v>85</v>
      </c>
      <c r="B98" s="11" t="s">
        <v>245</v>
      </c>
      <c r="C98" s="11" t="s">
        <v>585</v>
      </c>
      <c r="D98" s="11" t="s">
        <v>589</v>
      </c>
      <c r="E98" s="11">
        <v>0</v>
      </c>
      <c r="F98" s="11">
        <v>12.343</v>
      </c>
      <c r="G98" s="11">
        <v>9.543</v>
      </c>
      <c r="H98" s="11">
        <v>9.543</v>
      </c>
      <c r="I98" s="18">
        <v>79</v>
      </c>
      <c r="J98" s="19">
        <v>47</v>
      </c>
      <c r="K98" s="20">
        <f t="shared" si="17"/>
        <v>0.399999999999999</v>
      </c>
      <c r="L98" s="21" t="s">
        <v>587</v>
      </c>
      <c r="M98" s="23"/>
    </row>
    <row r="99" ht="18" customHeight="1" spans="1:13">
      <c r="A99" s="7">
        <v>86</v>
      </c>
      <c r="B99" s="11" t="s">
        <v>245</v>
      </c>
      <c r="C99" s="11" t="s">
        <v>585</v>
      </c>
      <c r="D99" s="11" t="s">
        <v>545</v>
      </c>
      <c r="E99" s="11">
        <v>0</v>
      </c>
      <c r="F99" s="11">
        <v>8.849</v>
      </c>
      <c r="G99" s="11">
        <v>8.849</v>
      </c>
      <c r="H99" s="11">
        <v>8.849</v>
      </c>
      <c r="I99" s="18">
        <v>81</v>
      </c>
      <c r="J99" s="19">
        <v>44</v>
      </c>
      <c r="K99" s="20">
        <f t="shared" si="17"/>
        <v>4.6</v>
      </c>
      <c r="L99" s="21" t="s">
        <v>587</v>
      </c>
      <c r="M99" s="23"/>
    </row>
    <row r="100" ht="18" customHeight="1" spans="1:13">
      <c r="A100" s="7">
        <v>87</v>
      </c>
      <c r="B100" s="11" t="s">
        <v>245</v>
      </c>
      <c r="C100" s="11" t="s">
        <v>585</v>
      </c>
      <c r="D100" s="11" t="s">
        <v>590</v>
      </c>
      <c r="E100" s="11">
        <v>0</v>
      </c>
      <c r="F100" s="11">
        <v>11.268</v>
      </c>
      <c r="G100" s="11">
        <v>11.268</v>
      </c>
      <c r="H100" s="11">
        <v>11.268</v>
      </c>
      <c r="I100" s="18">
        <v>94</v>
      </c>
      <c r="J100" s="19">
        <v>56</v>
      </c>
      <c r="K100" s="20">
        <f t="shared" si="17"/>
        <v>0.399999999999999</v>
      </c>
      <c r="L100" s="21" t="s">
        <v>587</v>
      </c>
      <c r="M100" s="23"/>
    </row>
    <row r="101" ht="18" customHeight="1" spans="1:13">
      <c r="A101" s="7">
        <v>88</v>
      </c>
      <c r="B101" s="11" t="s">
        <v>245</v>
      </c>
      <c r="C101" s="11" t="s">
        <v>585</v>
      </c>
      <c r="D101" s="11" t="s">
        <v>591</v>
      </c>
      <c r="E101" s="11">
        <v>0</v>
      </c>
      <c r="F101" s="11">
        <v>11.427</v>
      </c>
      <c r="G101" s="11">
        <v>11.427</v>
      </c>
      <c r="H101" s="11">
        <v>11.427</v>
      </c>
      <c r="I101" s="18">
        <v>101</v>
      </c>
      <c r="J101" s="19">
        <v>57</v>
      </c>
      <c r="K101" s="20">
        <f t="shared" si="17"/>
        <v>3.6</v>
      </c>
      <c r="L101" s="21" t="s">
        <v>587</v>
      </c>
      <c r="M101" s="23"/>
    </row>
    <row r="102" ht="18" customHeight="1" spans="1:13">
      <c r="A102" s="7">
        <v>89</v>
      </c>
      <c r="B102" s="11" t="s">
        <v>245</v>
      </c>
      <c r="C102" s="11" t="s">
        <v>585</v>
      </c>
      <c r="D102" s="11" t="s">
        <v>592</v>
      </c>
      <c r="E102" s="11">
        <v>0</v>
      </c>
      <c r="F102" s="11">
        <v>13.397</v>
      </c>
      <c r="G102" s="11">
        <v>13.397</v>
      </c>
      <c r="H102" s="11">
        <v>13.397</v>
      </c>
      <c r="I102" s="18">
        <v>111</v>
      </c>
      <c r="J102" s="19">
        <v>66</v>
      </c>
      <c r="K102" s="20">
        <f t="shared" si="17"/>
        <v>0.599999999999994</v>
      </c>
      <c r="L102" s="21" t="s">
        <v>587</v>
      </c>
      <c r="M102" s="23"/>
    </row>
    <row r="103" ht="18" customHeight="1" spans="1:13">
      <c r="A103" s="7">
        <v>90</v>
      </c>
      <c r="B103" s="11" t="s">
        <v>245</v>
      </c>
      <c r="C103" s="11" t="s">
        <v>585</v>
      </c>
      <c r="D103" s="11" t="s">
        <v>593</v>
      </c>
      <c r="E103" s="11">
        <v>0</v>
      </c>
      <c r="F103" s="11">
        <v>8.939</v>
      </c>
      <c r="G103" s="11">
        <v>8.939</v>
      </c>
      <c r="H103" s="11">
        <v>8.939</v>
      </c>
      <c r="I103" s="18">
        <v>75</v>
      </c>
      <c r="J103" s="19">
        <v>44</v>
      </c>
      <c r="K103" s="20">
        <f t="shared" si="17"/>
        <v>1</v>
      </c>
      <c r="L103" s="21" t="s">
        <v>587</v>
      </c>
      <c r="M103" s="23"/>
    </row>
    <row r="104" ht="18" customHeight="1" spans="1:13">
      <c r="A104" s="7">
        <v>91</v>
      </c>
      <c r="B104" s="11" t="s">
        <v>245</v>
      </c>
      <c r="C104" s="11" t="s">
        <v>585</v>
      </c>
      <c r="D104" s="11" t="s">
        <v>594</v>
      </c>
      <c r="E104" s="11">
        <v>0</v>
      </c>
      <c r="F104" s="11">
        <v>10.412</v>
      </c>
      <c r="G104" s="11">
        <v>8.812</v>
      </c>
      <c r="H104" s="11">
        <v>8.812</v>
      </c>
      <c r="I104" s="18">
        <v>74</v>
      </c>
      <c r="J104" s="19">
        <v>44</v>
      </c>
      <c r="K104" s="20">
        <f t="shared" si="17"/>
        <v>0.399999999999999</v>
      </c>
      <c r="L104" s="21" t="s">
        <v>587</v>
      </c>
      <c r="M104" s="23"/>
    </row>
    <row r="105" ht="18" customHeight="1" spans="1:13">
      <c r="A105" s="7">
        <v>92</v>
      </c>
      <c r="B105" s="11" t="s">
        <v>245</v>
      </c>
      <c r="C105" s="11" t="s">
        <v>585</v>
      </c>
      <c r="D105" s="11" t="s">
        <v>595</v>
      </c>
      <c r="E105" s="11">
        <v>0</v>
      </c>
      <c r="F105" s="11">
        <v>13.48</v>
      </c>
      <c r="G105" s="11">
        <v>11.88</v>
      </c>
      <c r="H105" s="11">
        <v>11.88</v>
      </c>
      <c r="I105" s="18">
        <v>100</v>
      </c>
      <c r="J105" s="19">
        <v>59</v>
      </c>
      <c r="K105" s="20">
        <f t="shared" si="17"/>
        <v>1</v>
      </c>
      <c r="L105" s="21" t="s">
        <v>587</v>
      </c>
      <c r="M105" s="23"/>
    </row>
    <row r="106" ht="18" customHeight="1" spans="1:13">
      <c r="A106" s="7">
        <v>93</v>
      </c>
      <c r="B106" s="11" t="s">
        <v>245</v>
      </c>
      <c r="C106" s="11" t="s">
        <v>585</v>
      </c>
      <c r="D106" s="11" t="s">
        <v>596</v>
      </c>
      <c r="E106" s="11">
        <v>0</v>
      </c>
      <c r="F106" s="11">
        <v>17.089</v>
      </c>
      <c r="G106" s="11">
        <v>16.789</v>
      </c>
      <c r="H106" s="11">
        <v>16.789</v>
      </c>
      <c r="I106" s="18">
        <v>139</v>
      </c>
      <c r="J106" s="19">
        <v>83</v>
      </c>
      <c r="K106" s="20">
        <f t="shared" si="17"/>
        <v>0.400000000000006</v>
      </c>
      <c r="L106" s="21" t="s">
        <v>587</v>
      </c>
      <c r="M106" s="23"/>
    </row>
    <row r="107" ht="18" customHeight="1" spans="1:13">
      <c r="A107" s="7">
        <v>94</v>
      </c>
      <c r="B107" s="11" t="s">
        <v>245</v>
      </c>
      <c r="C107" s="11" t="s">
        <v>585</v>
      </c>
      <c r="D107" s="11" t="s">
        <v>597</v>
      </c>
      <c r="E107" s="11">
        <v>0</v>
      </c>
      <c r="F107" s="11">
        <v>7.95</v>
      </c>
      <c r="G107" s="11">
        <v>7.95</v>
      </c>
      <c r="H107" s="11">
        <v>7.95</v>
      </c>
      <c r="I107" s="18">
        <v>66</v>
      </c>
      <c r="J107" s="19">
        <v>39</v>
      </c>
      <c r="K107" s="20">
        <f t="shared" si="17"/>
        <v>0.600000000000001</v>
      </c>
      <c r="L107" s="21" t="s">
        <v>587</v>
      </c>
      <c r="M107" s="23"/>
    </row>
    <row r="108" ht="18" customHeight="1" spans="1:13">
      <c r="A108" s="9"/>
      <c r="B108" s="5"/>
      <c r="C108" s="10" t="s">
        <v>244</v>
      </c>
      <c r="D108" s="4"/>
      <c r="E108" s="5"/>
      <c r="F108" s="5"/>
      <c r="G108" s="8">
        <f t="shared" ref="G108:K108" si="19">SUM(G109:G117)</f>
        <v>134.588</v>
      </c>
      <c r="H108" s="8">
        <f t="shared" si="19"/>
        <v>134.588</v>
      </c>
      <c r="I108" s="8"/>
      <c r="J108" s="8">
        <f t="shared" si="19"/>
        <v>736</v>
      </c>
      <c r="K108" s="15">
        <f t="shared" si="19"/>
        <v>718.6</v>
      </c>
      <c r="L108" s="14"/>
      <c r="M108" s="17"/>
    </row>
    <row r="109" ht="18" customHeight="1" spans="1:13">
      <c r="A109" s="7">
        <v>95</v>
      </c>
      <c r="B109" s="11" t="s">
        <v>245</v>
      </c>
      <c r="C109" s="11" t="s">
        <v>244</v>
      </c>
      <c r="D109" s="11" t="s">
        <v>598</v>
      </c>
      <c r="E109" s="11">
        <v>0</v>
      </c>
      <c r="F109" s="11">
        <v>1.9</v>
      </c>
      <c r="G109" s="11">
        <v>1.6</v>
      </c>
      <c r="H109" s="11">
        <v>1.6</v>
      </c>
      <c r="I109" s="7">
        <v>17</v>
      </c>
      <c r="J109" s="19">
        <v>11</v>
      </c>
      <c r="K109" s="20">
        <f t="shared" ref="K109:K117" si="20">ROUND(MIN(H109*11,I109*0.85),1)-J109</f>
        <v>3.5</v>
      </c>
      <c r="L109" s="21" t="s">
        <v>587</v>
      </c>
      <c r="M109" s="16"/>
    </row>
    <row r="110" ht="18" customHeight="1" spans="1:13">
      <c r="A110" s="7">
        <v>96</v>
      </c>
      <c r="B110" s="11" t="s">
        <v>245</v>
      </c>
      <c r="C110" s="11" t="s">
        <v>244</v>
      </c>
      <c r="D110" s="11" t="s">
        <v>505</v>
      </c>
      <c r="E110" s="11">
        <v>33.321</v>
      </c>
      <c r="F110" s="11">
        <v>38.571</v>
      </c>
      <c r="G110" s="11">
        <v>5.25</v>
      </c>
      <c r="H110" s="11">
        <v>5.25</v>
      </c>
      <c r="I110" s="7">
        <v>65</v>
      </c>
      <c r="J110" s="19">
        <v>36</v>
      </c>
      <c r="K110" s="20">
        <f t="shared" si="20"/>
        <v>19.3</v>
      </c>
      <c r="L110" s="21" t="s">
        <v>587</v>
      </c>
      <c r="M110" s="16"/>
    </row>
    <row r="111" ht="18" customHeight="1" spans="1:13">
      <c r="A111" s="7">
        <v>97</v>
      </c>
      <c r="B111" s="11" t="s">
        <v>245</v>
      </c>
      <c r="C111" s="11" t="s">
        <v>244</v>
      </c>
      <c r="D111" s="11" t="s">
        <v>599</v>
      </c>
      <c r="E111" s="11">
        <v>0.3</v>
      </c>
      <c r="F111" s="11">
        <v>7.6</v>
      </c>
      <c r="G111" s="11">
        <v>7.3</v>
      </c>
      <c r="H111" s="11">
        <v>7.3</v>
      </c>
      <c r="I111" s="7">
        <v>94</v>
      </c>
      <c r="J111" s="19">
        <v>51</v>
      </c>
      <c r="K111" s="20">
        <f t="shared" si="20"/>
        <v>28.9</v>
      </c>
      <c r="L111" s="21" t="s">
        <v>587</v>
      </c>
      <c r="M111" s="16"/>
    </row>
    <row r="112" ht="18" customHeight="1" spans="1:13">
      <c r="A112" s="7">
        <v>98</v>
      </c>
      <c r="B112" s="11" t="s">
        <v>245</v>
      </c>
      <c r="C112" s="11" t="s">
        <v>244</v>
      </c>
      <c r="D112" s="11" t="s">
        <v>600</v>
      </c>
      <c r="E112" s="11">
        <v>61.442</v>
      </c>
      <c r="F112" s="11">
        <v>80.453</v>
      </c>
      <c r="G112" s="11">
        <v>15.6</v>
      </c>
      <c r="H112" s="11">
        <v>15.6</v>
      </c>
      <c r="I112" s="7">
        <v>200</v>
      </c>
      <c r="J112" s="19">
        <v>109</v>
      </c>
      <c r="K112" s="20">
        <f t="shared" si="20"/>
        <v>61</v>
      </c>
      <c r="L112" s="21" t="s">
        <v>587</v>
      </c>
      <c r="M112" s="16"/>
    </row>
    <row r="113" ht="18" customHeight="1" spans="1:13">
      <c r="A113" s="7">
        <v>99</v>
      </c>
      <c r="B113" s="11" t="s">
        <v>245</v>
      </c>
      <c r="C113" s="11" t="s">
        <v>244</v>
      </c>
      <c r="D113" s="11" t="s">
        <v>601</v>
      </c>
      <c r="E113" s="11">
        <v>0.6</v>
      </c>
      <c r="F113" s="11">
        <v>17.436</v>
      </c>
      <c r="G113" s="11">
        <v>16.35</v>
      </c>
      <c r="H113" s="11">
        <v>16.35</v>
      </c>
      <c r="I113" s="7">
        <v>206</v>
      </c>
      <c r="J113" s="19">
        <v>94</v>
      </c>
      <c r="K113" s="20">
        <f t="shared" si="20"/>
        <v>81.1</v>
      </c>
      <c r="L113" s="21" t="s">
        <v>587</v>
      </c>
      <c r="M113" s="16"/>
    </row>
    <row r="114" ht="18" customHeight="1" spans="1:13">
      <c r="A114" s="7">
        <v>100</v>
      </c>
      <c r="B114" s="11" t="s">
        <v>245</v>
      </c>
      <c r="C114" s="11" t="s">
        <v>244</v>
      </c>
      <c r="D114" s="11" t="s">
        <v>602</v>
      </c>
      <c r="E114" s="11">
        <v>0</v>
      </c>
      <c r="F114" s="11">
        <v>18</v>
      </c>
      <c r="G114" s="11">
        <v>17.6</v>
      </c>
      <c r="H114" s="11">
        <v>17.6</v>
      </c>
      <c r="I114" s="7">
        <v>225</v>
      </c>
      <c r="J114" s="19">
        <v>103</v>
      </c>
      <c r="K114" s="20">
        <f t="shared" si="20"/>
        <v>88.3</v>
      </c>
      <c r="L114" s="21" t="s">
        <v>587</v>
      </c>
      <c r="M114" s="16"/>
    </row>
    <row r="115" ht="18" customHeight="1" spans="1:13">
      <c r="A115" s="7">
        <v>101</v>
      </c>
      <c r="B115" s="11" t="s">
        <v>245</v>
      </c>
      <c r="C115" s="11" t="s">
        <v>244</v>
      </c>
      <c r="D115" s="11" t="s">
        <v>539</v>
      </c>
      <c r="E115" s="11">
        <v>0</v>
      </c>
      <c r="F115" s="11">
        <v>17.743</v>
      </c>
      <c r="G115" s="11">
        <v>17.743</v>
      </c>
      <c r="H115" s="11">
        <v>17.743</v>
      </c>
      <c r="I115" s="7">
        <v>227</v>
      </c>
      <c r="J115" s="19">
        <v>104</v>
      </c>
      <c r="K115" s="20">
        <f t="shared" si="20"/>
        <v>89</v>
      </c>
      <c r="L115" s="21" t="s">
        <v>587</v>
      </c>
      <c r="M115" s="16"/>
    </row>
    <row r="116" ht="18" customHeight="1" spans="1:13">
      <c r="A116" s="7">
        <v>102</v>
      </c>
      <c r="B116" s="11" t="s">
        <v>245</v>
      </c>
      <c r="C116" s="11" t="s">
        <v>244</v>
      </c>
      <c r="D116" s="11" t="s">
        <v>603</v>
      </c>
      <c r="E116" s="11">
        <v>0.3</v>
      </c>
      <c r="F116" s="11">
        <v>20.745</v>
      </c>
      <c r="G116" s="11">
        <v>20.445</v>
      </c>
      <c r="H116" s="11">
        <v>20.445</v>
      </c>
      <c r="I116" s="7">
        <v>260</v>
      </c>
      <c r="J116" s="19">
        <v>120</v>
      </c>
      <c r="K116" s="20">
        <f t="shared" si="20"/>
        <v>101</v>
      </c>
      <c r="L116" s="21" t="s">
        <v>587</v>
      </c>
      <c r="M116" s="16"/>
    </row>
    <row r="117" ht="18" customHeight="1" spans="1:13">
      <c r="A117" s="7">
        <v>103</v>
      </c>
      <c r="B117" s="11" t="s">
        <v>245</v>
      </c>
      <c r="C117" s="11" t="s">
        <v>244</v>
      </c>
      <c r="D117" s="11" t="s">
        <v>604</v>
      </c>
      <c r="E117" s="11">
        <v>0</v>
      </c>
      <c r="F117" s="11">
        <v>32.7</v>
      </c>
      <c r="G117" s="11">
        <v>32.7</v>
      </c>
      <c r="H117" s="11">
        <v>32.7</v>
      </c>
      <c r="I117" s="7">
        <v>417</v>
      </c>
      <c r="J117" s="19">
        <v>108</v>
      </c>
      <c r="K117" s="20">
        <f t="shared" si="20"/>
        <v>246.5</v>
      </c>
      <c r="L117" s="21" t="s">
        <v>587</v>
      </c>
      <c r="M117" s="16"/>
    </row>
    <row r="118" ht="18" customHeight="1" spans="1:13">
      <c r="A118" s="9"/>
      <c r="B118" s="5"/>
      <c r="C118" s="10" t="s">
        <v>264</v>
      </c>
      <c r="D118" s="4"/>
      <c r="E118" s="5"/>
      <c r="F118" s="5"/>
      <c r="G118" s="8">
        <f t="shared" ref="G118:K118" si="21">SUM(G119:G131)</f>
        <v>39.768</v>
      </c>
      <c r="H118" s="8">
        <f t="shared" si="21"/>
        <v>37.451</v>
      </c>
      <c r="I118" s="8"/>
      <c r="J118" s="8">
        <f t="shared" si="21"/>
        <v>180</v>
      </c>
      <c r="K118" s="15">
        <f t="shared" si="21"/>
        <v>125</v>
      </c>
      <c r="L118" s="14"/>
      <c r="M118" s="17"/>
    </row>
    <row r="119" ht="18" customHeight="1" spans="1:13">
      <c r="A119" s="7">
        <v>104</v>
      </c>
      <c r="B119" s="11" t="s">
        <v>265</v>
      </c>
      <c r="C119" s="11" t="s">
        <v>264</v>
      </c>
      <c r="D119" s="11" t="s">
        <v>605</v>
      </c>
      <c r="E119" s="11">
        <v>25.271</v>
      </c>
      <c r="F119" s="11">
        <v>60.719</v>
      </c>
      <c r="G119" s="11">
        <v>11.948</v>
      </c>
      <c r="H119" s="11">
        <v>11.948</v>
      </c>
      <c r="I119" s="18">
        <v>157.9</v>
      </c>
      <c r="J119" s="19">
        <v>59</v>
      </c>
      <c r="K119" s="20">
        <f t="shared" ref="K119:K131" si="22">ROUND(MIN(H119*9,I119*0.6),1)-J119</f>
        <v>35.7</v>
      </c>
      <c r="L119" s="21" t="s">
        <v>606</v>
      </c>
      <c r="M119" s="16"/>
    </row>
    <row r="120" ht="18" customHeight="1" spans="1:13">
      <c r="A120" s="7">
        <v>105</v>
      </c>
      <c r="B120" s="11" t="s">
        <v>265</v>
      </c>
      <c r="C120" s="11" t="s">
        <v>264</v>
      </c>
      <c r="D120" s="11" t="s">
        <v>607</v>
      </c>
      <c r="E120" s="11">
        <v>36</v>
      </c>
      <c r="F120" s="11">
        <v>37</v>
      </c>
      <c r="G120" s="11">
        <v>1</v>
      </c>
      <c r="H120" s="11">
        <v>1</v>
      </c>
      <c r="I120" s="18">
        <v>7</v>
      </c>
      <c r="J120" s="19">
        <v>4</v>
      </c>
      <c r="K120" s="20">
        <f t="shared" si="22"/>
        <v>0.2</v>
      </c>
      <c r="L120" s="21" t="s">
        <v>608</v>
      </c>
      <c r="M120" s="16"/>
    </row>
    <row r="121" ht="18" customHeight="1" spans="1:13">
      <c r="A121" s="7">
        <v>106</v>
      </c>
      <c r="B121" s="11" t="s">
        <v>265</v>
      </c>
      <c r="C121" s="11" t="s">
        <v>264</v>
      </c>
      <c r="D121" s="11" t="s">
        <v>609</v>
      </c>
      <c r="E121" s="11">
        <v>4.473</v>
      </c>
      <c r="F121" s="11">
        <v>20.584</v>
      </c>
      <c r="G121" s="11">
        <v>2.6</v>
      </c>
      <c r="H121" s="11">
        <v>0.534</v>
      </c>
      <c r="I121" s="18">
        <v>39.4</v>
      </c>
      <c r="J121" s="19">
        <v>2</v>
      </c>
      <c r="K121" s="20">
        <f t="shared" si="22"/>
        <v>2.8</v>
      </c>
      <c r="L121" s="21" t="s">
        <v>610</v>
      </c>
      <c r="M121" s="16"/>
    </row>
    <row r="122" ht="18" customHeight="1" spans="1:13">
      <c r="A122" s="7">
        <v>107</v>
      </c>
      <c r="B122" s="11" t="s">
        <v>265</v>
      </c>
      <c r="C122" s="11" t="s">
        <v>264</v>
      </c>
      <c r="D122" s="11" t="s">
        <v>611</v>
      </c>
      <c r="E122" s="11">
        <v>3.744</v>
      </c>
      <c r="F122" s="11">
        <v>24.428</v>
      </c>
      <c r="G122" s="11">
        <v>3.5</v>
      </c>
      <c r="H122" s="11">
        <v>3.474</v>
      </c>
      <c r="I122" s="18">
        <v>77.3</v>
      </c>
      <c r="J122" s="19">
        <v>17</v>
      </c>
      <c r="K122" s="20">
        <f t="shared" si="22"/>
        <v>14.3</v>
      </c>
      <c r="L122" s="21" t="s">
        <v>610</v>
      </c>
      <c r="M122" s="16"/>
    </row>
    <row r="123" ht="18" customHeight="1" spans="1:13">
      <c r="A123" s="7">
        <v>108</v>
      </c>
      <c r="B123" s="11" t="s">
        <v>265</v>
      </c>
      <c r="C123" s="11" t="s">
        <v>264</v>
      </c>
      <c r="D123" s="11" t="s">
        <v>612</v>
      </c>
      <c r="E123" s="11">
        <v>4.32</v>
      </c>
      <c r="F123" s="11">
        <v>11.95</v>
      </c>
      <c r="G123" s="11">
        <v>1.3</v>
      </c>
      <c r="H123" s="11">
        <v>1.3</v>
      </c>
      <c r="I123" s="18">
        <v>28.7</v>
      </c>
      <c r="J123" s="19">
        <v>6</v>
      </c>
      <c r="K123" s="20">
        <f t="shared" si="22"/>
        <v>5.7</v>
      </c>
      <c r="L123" s="21" t="s">
        <v>610</v>
      </c>
      <c r="M123" s="16"/>
    </row>
    <row r="124" ht="18" customHeight="1" spans="1:13">
      <c r="A124" s="7">
        <v>109</v>
      </c>
      <c r="B124" s="11" t="s">
        <v>265</v>
      </c>
      <c r="C124" s="11" t="s">
        <v>264</v>
      </c>
      <c r="D124" s="11" t="s">
        <v>613</v>
      </c>
      <c r="E124" s="11">
        <v>0</v>
      </c>
      <c r="F124" s="11">
        <v>22.119</v>
      </c>
      <c r="G124" s="11">
        <v>1.6</v>
      </c>
      <c r="H124" s="11">
        <v>1.509</v>
      </c>
      <c r="I124" s="18">
        <v>62.1</v>
      </c>
      <c r="J124" s="19">
        <v>7</v>
      </c>
      <c r="K124" s="20">
        <f t="shared" si="22"/>
        <v>6.6</v>
      </c>
      <c r="L124" s="21" t="s">
        <v>610</v>
      </c>
      <c r="M124" s="16"/>
    </row>
    <row r="125" ht="18" customHeight="1" spans="1:13">
      <c r="A125" s="7">
        <v>110</v>
      </c>
      <c r="B125" s="11" t="s">
        <v>265</v>
      </c>
      <c r="C125" s="11" t="s">
        <v>264</v>
      </c>
      <c r="D125" s="11" t="s">
        <v>614</v>
      </c>
      <c r="E125" s="11">
        <v>3.602</v>
      </c>
      <c r="F125" s="11">
        <v>14.15</v>
      </c>
      <c r="G125" s="11">
        <v>1.2</v>
      </c>
      <c r="H125" s="11">
        <v>1.187</v>
      </c>
      <c r="I125" s="18">
        <v>33.6</v>
      </c>
      <c r="J125" s="19">
        <v>5</v>
      </c>
      <c r="K125" s="20">
        <f t="shared" si="22"/>
        <v>5.7</v>
      </c>
      <c r="L125" s="21" t="s">
        <v>610</v>
      </c>
      <c r="M125" s="16"/>
    </row>
    <row r="126" ht="18" customHeight="1" spans="1:13">
      <c r="A126" s="7">
        <v>111</v>
      </c>
      <c r="B126" s="11" t="s">
        <v>265</v>
      </c>
      <c r="C126" s="11" t="s">
        <v>264</v>
      </c>
      <c r="D126" s="11" t="s">
        <v>615</v>
      </c>
      <c r="E126" s="11">
        <v>11.878</v>
      </c>
      <c r="F126" s="11">
        <v>12.078</v>
      </c>
      <c r="G126" s="11">
        <v>0.2</v>
      </c>
      <c r="H126" s="11">
        <v>0.2</v>
      </c>
      <c r="I126" s="18">
        <v>3</v>
      </c>
      <c r="J126" s="19">
        <v>1</v>
      </c>
      <c r="K126" s="20">
        <f t="shared" si="22"/>
        <v>0.8</v>
      </c>
      <c r="L126" s="21" t="s">
        <v>616</v>
      </c>
      <c r="M126" s="16"/>
    </row>
    <row r="127" ht="18" customHeight="1" spans="1:13">
      <c r="A127" s="7">
        <v>112</v>
      </c>
      <c r="B127" s="11" t="s">
        <v>265</v>
      </c>
      <c r="C127" s="11" t="s">
        <v>264</v>
      </c>
      <c r="D127" s="11" t="s">
        <v>617</v>
      </c>
      <c r="E127" s="11">
        <v>0.574</v>
      </c>
      <c r="F127" s="11">
        <v>20.368</v>
      </c>
      <c r="G127" s="11">
        <v>4.92</v>
      </c>
      <c r="H127" s="11">
        <v>4.92</v>
      </c>
      <c r="I127" s="18">
        <v>55.4</v>
      </c>
      <c r="J127" s="19">
        <v>24</v>
      </c>
      <c r="K127" s="20">
        <f t="shared" si="22"/>
        <v>9.2</v>
      </c>
      <c r="L127" s="21" t="s">
        <v>618</v>
      </c>
      <c r="M127" s="16"/>
    </row>
    <row r="128" ht="18" customHeight="1" spans="1:13">
      <c r="A128" s="7">
        <v>113</v>
      </c>
      <c r="B128" s="11" t="s">
        <v>265</v>
      </c>
      <c r="C128" s="11" t="s">
        <v>264</v>
      </c>
      <c r="D128" s="11" t="s">
        <v>619</v>
      </c>
      <c r="E128" s="11">
        <v>1.579</v>
      </c>
      <c r="F128" s="11">
        <v>26.475</v>
      </c>
      <c r="G128" s="11">
        <v>5.7</v>
      </c>
      <c r="H128" s="11">
        <v>5.638</v>
      </c>
      <c r="I128" s="18">
        <v>87.4</v>
      </c>
      <c r="J128" s="19">
        <v>28</v>
      </c>
      <c r="K128" s="20">
        <f t="shared" si="22"/>
        <v>22.7</v>
      </c>
      <c r="L128" s="21" t="s">
        <v>620</v>
      </c>
      <c r="M128" s="16"/>
    </row>
    <row r="129" ht="18" customHeight="1" spans="1:13">
      <c r="A129" s="7">
        <v>114</v>
      </c>
      <c r="B129" s="11" t="s">
        <v>265</v>
      </c>
      <c r="C129" s="11" t="s">
        <v>264</v>
      </c>
      <c r="D129" s="11" t="s">
        <v>621</v>
      </c>
      <c r="E129" s="11">
        <v>3.588</v>
      </c>
      <c r="F129" s="11">
        <v>17.368</v>
      </c>
      <c r="G129" s="11">
        <v>4.6</v>
      </c>
      <c r="H129" s="11">
        <v>4.578</v>
      </c>
      <c r="I129" s="18">
        <v>82.5</v>
      </c>
      <c r="J129" s="19">
        <v>22</v>
      </c>
      <c r="K129" s="20">
        <f t="shared" si="22"/>
        <v>19.2</v>
      </c>
      <c r="L129" s="21" t="s">
        <v>618</v>
      </c>
      <c r="M129" s="16"/>
    </row>
    <row r="130" ht="18" customHeight="1" spans="1:13">
      <c r="A130" s="7">
        <v>115</v>
      </c>
      <c r="B130" s="11" t="s">
        <v>265</v>
      </c>
      <c r="C130" s="11" t="s">
        <v>264</v>
      </c>
      <c r="D130" s="11" t="s">
        <v>622</v>
      </c>
      <c r="E130" s="11">
        <v>0</v>
      </c>
      <c r="F130" s="11">
        <v>1.213</v>
      </c>
      <c r="G130" s="11">
        <v>0.9</v>
      </c>
      <c r="H130" s="11">
        <v>0.863</v>
      </c>
      <c r="I130" s="18">
        <v>7.3</v>
      </c>
      <c r="J130" s="19">
        <v>4</v>
      </c>
      <c r="K130" s="20">
        <f t="shared" si="22"/>
        <v>0.4</v>
      </c>
      <c r="L130" s="21" t="s">
        <v>618</v>
      </c>
      <c r="M130" s="16"/>
    </row>
    <row r="131" ht="18" customHeight="1" spans="1:13">
      <c r="A131" s="7">
        <v>116</v>
      </c>
      <c r="B131" s="11" t="s">
        <v>265</v>
      </c>
      <c r="C131" s="11" t="s">
        <v>264</v>
      </c>
      <c r="D131" s="11" t="s">
        <v>623</v>
      </c>
      <c r="E131" s="11">
        <v>1.867</v>
      </c>
      <c r="F131" s="11">
        <v>2.167</v>
      </c>
      <c r="G131" s="11">
        <v>0.3</v>
      </c>
      <c r="H131" s="11">
        <v>0.3</v>
      </c>
      <c r="I131" s="18">
        <v>23.7</v>
      </c>
      <c r="J131" s="19">
        <v>1</v>
      </c>
      <c r="K131" s="20">
        <f t="shared" si="22"/>
        <v>1.7</v>
      </c>
      <c r="L131" s="21" t="s">
        <v>624</v>
      </c>
      <c r="M131" s="16"/>
    </row>
    <row r="132" ht="18" customHeight="1" spans="1:13">
      <c r="A132" s="9"/>
      <c r="B132" s="5"/>
      <c r="C132" s="10" t="s">
        <v>294</v>
      </c>
      <c r="D132" s="4"/>
      <c r="E132" s="5"/>
      <c r="F132" s="5"/>
      <c r="G132" s="8">
        <f t="shared" ref="G132:K132" si="23">SUM(G133:G156)</f>
        <v>198.354</v>
      </c>
      <c r="H132" s="8">
        <f t="shared" si="23"/>
        <v>198.062</v>
      </c>
      <c r="I132" s="8"/>
      <c r="J132" s="8">
        <f t="shared" si="23"/>
        <v>977</v>
      </c>
      <c r="K132" s="15">
        <f t="shared" si="23"/>
        <v>805.6</v>
      </c>
      <c r="L132" s="14"/>
      <c r="M132" s="17"/>
    </row>
    <row r="133" ht="18" customHeight="1" spans="1:13">
      <c r="A133" s="7">
        <v>117</v>
      </c>
      <c r="B133" s="11" t="s">
        <v>265</v>
      </c>
      <c r="C133" s="11" t="s">
        <v>294</v>
      </c>
      <c r="D133" s="11" t="s">
        <v>625</v>
      </c>
      <c r="E133" s="11">
        <v>27.012</v>
      </c>
      <c r="F133" s="11">
        <v>30.211</v>
      </c>
      <c r="G133" s="11">
        <v>3.139</v>
      </c>
      <c r="H133" s="11">
        <v>3.139</v>
      </c>
      <c r="I133" s="18">
        <v>47.085</v>
      </c>
      <c r="J133" s="19">
        <v>15</v>
      </c>
      <c r="K133" s="20">
        <f t="shared" ref="K133:K156" si="24">ROUND(MIN(H133*9,I133*0.6),1)-J133</f>
        <v>13.3</v>
      </c>
      <c r="L133" s="21" t="s">
        <v>587</v>
      </c>
      <c r="M133" s="16"/>
    </row>
    <row r="134" ht="18" customHeight="1" spans="1:13">
      <c r="A134" s="7">
        <v>118</v>
      </c>
      <c r="B134" s="11" t="s">
        <v>265</v>
      </c>
      <c r="C134" s="11" t="s">
        <v>294</v>
      </c>
      <c r="D134" s="11" t="s">
        <v>626</v>
      </c>
      <c r="E134" s="11">
        <v>24.119</v>
      </c>
      <c r="F134" s="11">
        <v>58.566</v>
      </c>
      <c r="G134" s="11">
        <v>33.507</v>
      </c>
      <c r="H134" s="11">
        <v>33.507</v>
      </c>
      <c r="I134" s="18">
        <v>502.605</v>
      </c>
      <c r="J134" s="19">
        <v>167</v>
      </c>
      <c r="K134" s="20">
        <f t="shared" si="24"/>
        <v>134.6</v>
      </c>
      <c r="L134" s="21" t="s">
        <v>587</v>
      </c>
      <c r="M134" s="16"/>
    </row>
    <row r="135" ht="18" customHeight="1" spans="1:13">
      <c r="A135" s="7">
        <v>119</v>
      </c>
      <c r="B135" s="11" t="s">
        <v>265</v>
      </c>
      <c r="C135" s="11" t="s">
        <v>294</v>
      </c>
      <c r="D135" s="11" t="s">
        <v>627</v>
      </c>
      <c r="E135" s="11">
        <v>0</v>
      </c>
      <c r="F135" s="11">
        <v>41.211</v>
      </c>
      <c r="G135" s="11">
        <v>39.475</v>
      </c>
      <c r="H135" s="11">
        <v>39.475</v>
      </c>
      <c r="I135" s="18">
        <v>592.125</v>
      </c>
      <c r="J135" s="19">
        <v>197</v>
      </c>
      <c r="K135" s="20">
        <f t="shared" si="24"/>
        <v>158.3</v>
      </c>
      <c r="L135" s="21" t="s">
        <v>587</v>
      </c>
      <c r="M135" s="16"/>
    </row>
    <row r="136" ht="18" customHeight="1" spans="1:13">
      <c r="A136" s="7">
        <v>120</v>
      </c>
      <c r="B136" s="11" t="s">
        <v>265</v>
      </c>
      <c r="C136" s="11" t="s">
        <v>294</v>
      </c>
      <c r="D136" s="11" t="s">
        <v>628</v>
      </c>
      <c r="E136" s="11">
        <v>4.665</v>
      </c>
      <c r="F136" s="11">
        <v>10.475</v>
      </c>
      <c r="G136" s="11">
        <v>5.714</v>
      </c>
      <c r="H136" s="11">
        <v>5.714</v>
      </c>
      <c r="I136" s="18">
        <v>85.71</v>
      </c>
      <c r="J136" s="19">
        <v>28</v>
      </c>
      <c r="K136" s="20">
        <f t="shared" si="24"/>
        <v>23.4</v>
      </c>
      <c r="L136" s="21" t="s">
        <v>587</v>
      </c>
      <c r="M136" s="16"/>
    </row>
    <row r="137" ht="18" customHeight="1" spans="1:13">
      <c r="A137" s="7">
        <v>121</v>
      </c>
      <c r="B137" s="11" t="s">
        <v>265</v>
      </c>
      <c r="C137" s="11" t="s">
        <v>294</v>
      </c>
      <c r="D137" s="11" t="s">
        <v>629</v>
      </c>
      <c r="E137" s="11">
        <v>12.47</v>
      </c>
      <c r="F137" s="11">
        <v>23.25</v>
      </c>
      <c r="G137" s="11">
        <v>10.351</v>
      </c>
      <c r="H137" s="11">
        <v>10.351</v>
      </c>
      <c r="I137" s="18">
        <v>155.265</v>
      </c>
      <c r="J137" s="19">
        <v>51</v>
      </c>
      <c r="K137" s="20">
        <f t="shared" si="24"/>
        <v>42.2</v>
      </c>
      <c r="L137" s="21" t="s">
        <v>587</v>
      </c>
      <c r="M137" s="16"/>
    </row>
    <row r="138" ht="18" customHeight="1" spans="1:13">
      <c r="A138" s="7">
        <v>122</v>
      </c>
      <c r="B138" s="11" t="s">
        <v>265</v>
      </c>
      <c r="C138" s="11" t="s">
        <v>294</v>
      </c>
      <c r="D138" s="11" t="s">
        <v>630</v>
      </c>
      <c r="E138" s="11">
        <v>0</v>
      </c>
      <c r="F138" s="11">
        <v>9.21</v>
      </c>
      <c r="G138" s="11">
        <v>9.12</v>
      </c>
      <c r="H138" s="11">
        <v>9.12</v>
      </c>
      <c r="I138" s="18">
        <v>136.8</v>
      </c>
      <c r="J138" s="19">
        <v>45</v>
      </c>
      <c r="K138" s="20">
        <f t="shared" si="24"/>
        <v>37.1</v>
      </c>
      <c r="L138" s="21" t="s">
        <v>587</v>
      </c>
      <c r="M138" s="16"/>
    </row>
    <row r="139" ht="18" customHeight="1" spans="1:13">
      <c r="A139" s="7">
        <v>123</v>
      </c>
      <c r="B139" s="11" t="s">
        <v>265</v>
      </c>
      <c r="C139" s="11" t="s">
        <v>294</v>
      </c>
      <c r="D139" s="11" t="s">
        <v>631</v>
      </c>
      <c r="E139" s="11">
        <v>0</v>
      </c>
      <c r="F139" s="11">
        <v>8.785</v>
      </c>
      <c r="G139" s="11">
        <v>8.575</v>
      </c>
      <c r="H139" s="11">
        <v>8.575</v>
      </c>
      <c r="I139" s="18">
        <v>128.625</v>
      </c>
      <c r="J139" s="19">
        <v>42</v>
      </c>
      <c r="K139" s="20">
        <f t="shared" si="24"/>
        <v>35.2</v>
      </c>
      <c r="L139" s="21" t="s">
        <v>587</v>
      </c>
      <c r="M139" s="16"/>
    </row>
    <row r="140" ht="18" customHeight="1" spans="1:13">
      <c r="A140" s="7">
        <v>124</v>
      </c>
      <c r="B140" s="11" t="s">
        <v>265</v>
      </c>
      <c r="C140" s="11" t="s">
        <v>294</v>
      </c>
      <c r="D140" s="11" t="s">
        <v>632</v>
      </c>
      <c r="E140" s="11">
        <v>0</v>
      </c>
      <c r="F140" s="11">
        <v>9.819</v>
      </c>
      <c r="G140" s="11">
        <v>9.649</v>
      </c>
      <c r="H140" s="11">
        <v>9.649</v>
      </c>
      <c r="I140" s="18">
        <v>144.735</v>
      </c>
      <c r="J140" s="19">
        <v>48</v>
      </c>
      <c r="K140" s="20">
        <f t="shared" si="24"/>
        <v>38.8</v>
      </c>
      <c r="L140" s="21" t="s">
        <v>587</v>
      </c>
      <c r="M140" s="16"/>
    </row>
    <row r="141" ht="18" customHeight="1" spans="1:13">
      <c r="A141" s="7">
        <v>125</v>
      </c>
      <c r="B141" s="11" t="s">
        <v>265</v>
      </c>
      <c r="C141" s="11" t="s">
        <v>294</v>
      </c>
      <c r="D141" s="11" t="s">
        <v>633</v>
      </c>
      <c r="E141" s="11">
        <v>0</v>
      </c>
      <c r="F141" s="11">
        <v>3.854</v>
      </c>
      <c r="G141" s="11">
        <v>3.754</v>
      </c>
      <c r="H141" s="11">
        <v>3.754</v>
      </c>
      <c r="I141" s="18">
        <v>56.31</v>
      </c>
      <c r="J141" s="19">
        <v>18</v>
      </c>
      <c r="K141" s="20">
        <f t="shared" si="24"/>
        <v>15.8</v>
      </c>
      <c r="L141" s="21" t="s">
        <v>587</v>
      </c>
      <c r="M141" s="16"/>
    </row>
    <row r="142" ht="18" customHeight="1" spans="1:13">
      <c r="A142" s="7">
        <v>126</v>
      </c>
      <c r="B142" s="11" t="s">
        <v>265</v>
      </c>
      <c r="C142" s="11" t="s">
        <v>294</v>
      </c>
      <c r="D142" s="11" t="s">
        <v>634</v>
      </c>
      <c r="E142" s="11">
        <v>0</v>
      </c>
      <c r="F142" s="11">
        <v>6.451</v>
      </c>
      <c r="G142" s="11">
        <v>6.361</v>
      </c>
      <c r="H142" s="11">
        <v>6.361</v>
      </c>
      <c r="I142" s="18">
        <v>95.415</v>
      </c>
      <c r="J142" s="19">
        <v>31</v>
      </c>
      <c r="K142" s="20">
        <f t="shared" si="24"/>
        <v>26.2</v>
      </c>
      <c r="L142" s="21" t="s">
        <v>587</v>
      </c>
      <c r="M142" s="16"/>
    </row>
    <row r="143" ht="18" customHeight="1" spans="1:13">
      <c r="A143" s="7">
        <v>127</v>
      </c>
      <c r="B143" s="11" t="s">
        <v>265</v>
      </c>
      <c r="C143" s="11" t="s">
        <v>294</v>
      </c>
      <c r="D143" s="11" t="s">
        <v>635</v>
      </c>
      <c r="E143" s="11">
        <v>0</v>
      </c>
      <c r="F143" s="11">
        <v>5.159</v>
      </c>
      <c r="G143" s="11">
        <v>5.049</v>
      </c>
      <c r="H143" s="11">
        <v>5.049</v>
      </c>
      <c r="I143" s="18">
        <v>75.735</v>
      </c>
      <c r="J143" s="19">
        <v>25</v>
      </c>
      <c r="K143" s="20">
        <f t="shared" si="24"/>
        <v>20.4</v>
      </c>
      <c r="L143" s="21" t="s">
        <v>587</v>
      </c>
      <c r="M143" s="16"/>
    </row>
    <row r="144" ht="18" customHeight="1" spans="1:13">
      <c r="A144" s="7">
        <v>128</v>
      </c>
      <c r="B144" s="11" t="s">
        <v>265</v>
      </c>
      <c r="C144" s="11" t="s">
        <v>294</v>
      </c>
      <c r="D144" s="11" t="s">
        <v>636</v>
      </c>
      <c r="E144" s="11">
        <v>0</v>
      </c>
      <c r="F144" s="11">
        <v>8.766</v>
      </c>
      <c r="G144" s="11">
        <v>8.45</v>
      </c>
      <c r="H144" s="11">
        <v>8.45</v>
      </c>
      <c r="I144" s="18">
        <v>126.75</v>
      </c>
      <c r="J144" s="19">
        <v>42</v>
      </c>
      <c r="K144" s="20">
        <f t="shared" si="24"/>
        <v>34.1</v>
      </c>
      <c r="L144" s="21" t="s">
        <v>587</v>
      </c>
      <c r="M144" s="16"/>
    </row>
    <row r="145" ht="18" customHeight="1" spans="1:13">
      <c r="A145" s="7">
        <v>129</v>
      </c>
      <c r="B145" s="11" t="s">
        <v>265</v>
      </c>
      <c r="C145" s="11" t="s">
        <v>294</v>
      </c>
      <c r="D145" s="11" t="s">
        <v>637</v>
      </c>
      <c r="E145" s="11">
        <v>0</v>
      </c>
      <c r="F145" s="11">
        <v>5.989</v>
      </c>
      <c r="G145" s="11">
        <v>5.979</v>
      </c>
      <c r="H145" s="11">
        <v>5.979</v>
      </c>
      <c r="I145" s="18">
        <v>89.685</v>
      </c>
      <c r="J145" s="19">
        <v>29</v>
      </c>
      <c r="K145" s="20">
        <f t="shared" si="24"/>
        <v>24.8</v>
      </c>
      <c r="L145" s="21" t="s">
        <v>587</v>
      </c>
      <c r="M145" s="16"/>
    </row>
    <row r="146" ht="18" customHeight="1" spans="1:13">
      <c r="A146" s="7">
        <v>130</v>
      </c>
      <c r="B146" s="11" t="s">
        <v>265</v>
      </c>
      <c r="C146" s="11" t="s">
        <v>294</v>
      </c>
      <c r="D146" s="11" t="s">
        <v>638</v>
      </c>
      <c r="E146" s="11">
        <v>0</v>
      </c>
      <c r="F146" s="11">
        <v>4.714</v>
      </c>
      <c r="G146" s="11">
        <v>4.664</v>
      </c>
      <c r="H146" s="11">
        <v>4.664</v>
      </c>
      <c r="I146" s="18">
        <v>69.96</v>
      </c>
      <c r="J146" s="19">
        <v>23</v>
      </c>
      <c r="K146" s="20">
        <f t="shared" si="24"/>
        <v>19</v>
      </c>
      <c r="L146" s="21" t="s">
        <v>587</v>
      </c>
      <c r="M146" s="16"/>
    </row>
    <row r="147" ht="18" customHeight="1" spans="1:13">
      <c r="A147" s="7">
        <v>131</v>
      </c>
      <c r="B147" s="11" t="s">
        <v>265</v>
      </c>
      <c r="C147" s="11" t="s">
        <v>294</v>
      </c>
      <c r="D147" s="11" t="s">
        <v>639</v>
      </c>
      <c r="E147" s="11">
        <v>0</v>
      </c>
      <c r="F147" s="11">
        <v>4.734</v>
      </c>
      <c r="G147" s="11">
        <v>4.64</v>
      </c>
      <c r="H147" s="11">
        <v>4.64</v>
      </c>
      <c r="I147" s="18">
        <v>69.6</v>
      </c>
      <c r="J147" s="19">
        <v>23</v>
      </c>
      <c r="K147" s="20">
        <f t="shared" si="24"/>
        <v>18.8</v>
      </c>
      <c r="L147" s="21" t="s">
        <v>587</v>
      </c>
      <c r="M147" s="16"/>
    </row>
    <row r="148" ht="18" customHeight="1" spans="1:13">
      <c r="A148" s="7">
        <v>132</v>
      </c>
      <c r="B148" s="11" t="s">
        <v>265</v>
      </c>
      <c r="C148" s="11" t="s">
        <v>294</v>
      </c>
      <c r="D148" s="11" t="s">
        <v>640</v>
      </c>
      <c r="E148" s="11">
        <v>0</v>
      </c>
      <c r="F148" s="11">
        <v>19.24</v>
      </c>
      <c r="G148" s="11">
        <v>4</v>
      </c>
      <c r="H148" s="11">
        <v>3.946</v>
      </c>
      <c r="I148" s="18">
        <v>59.19</v>
      </c>
      <c r="J148" s="19">
        <v>19</v>
      </c>
      <c r="K148" s="20">
        <f t="shared" si="24"/>
        <v>16.5</v>
      </c>
      <c r="L148" s="21" t="s">
        <v>587</v>
      </c>
      <c r="M148" s="16"/>
    </row>
    <row r="149" ht="18" customHeight="1" spans="1:13">
      <c r="A149" s="7">
        <v>133</v>
      </c>
      <c r="B149" s="11" t="s">
        <v>265</v>
      </c>
      <c r="C149" s="11" t="s">
        <v>294</v>
      </c>
      <c r="D149" s="11" t="s">
        <v>641</v>
      </c>
      <c r="E149" s="11">
        <v>0</v>
      </c>
      <c r="F149" s="11">
        <v>5.459</v>
      </c>
      <c r="G149" s="11">
        <v>5.4</v>
      </c>
      <c r="H149" s="11">
        <v>5.399</v>
      </c>
      <c r="I149" s="18">
        <v>80.985</v>
      </c>
      <c r="J149" s="19">
        <v>26</v>
      </c>
      <c r="K149" s="20">
        <f t="shared" si="24"/>
        <v>22.6</v>
      </c>
      <c r="L149" s="21" t="s">
        <v>587</v>
      </c>
      <c r="M149" s="16"/>
    </row>
    <row r="150" ht="18" customHeight="1" spans="1:13">
      <c r="A150" s="7">
        <v>134</v>
      </c>
      <c r="B150" s="11" t="s">
        <v>265</v>
      </c>
      <c r="C150" s="11" t="s">
        <v>294</v>
      </c>
      <c r="D150" s="11" t="s">
        <v>642</v>
      </c>
      <c r="E150" s="11">
        <v>3.486</v>
      </c>
      <c r="F150" s="11">
        <v>5.56</v>
      </c>
      <c r="G150" s="11">
        <v>2.074</v>
      </c>
      <c r="H150" s="11">
        <v>2.074</v>
      </c>
      <c r="I150" s="18">
        <v>31.11</v>
      </c>
      <c r="J150" s="19">
        <v>10</v>
      </c>
      <c r="K150" s="20">
        <f t="shared" si="24"/>
        <v>8.7</v>
      </c>
      <c r="L150" s="21" t="s">
        <v>587</v>
      </c>
      <c r="M150" s="16"/>
    </row>
    <row r="151" ht="18" customHeight="1" spans="1:13">
      <c r="A151" s="7">
        <v>135</v>
      </c>
      <c r="B151" s="11" t="s">
        <v>265</v>
      </c>
      <c r="C151" s="11" t="s">
        <v>294</v>
      </c>
      <c r="D151" s="11" t="s">
        <v>643</v>
      </c>
      <c r="E151" s="11">
        <v>0</v>
      </c>
      <c r="F151" s="11">
        <v>4.081</v>
      </c>
      <c r="G151" s="11">
        <v>4.061</v>
      </c>
      <c r="H151" s="11">
        <v>4.061</v>
      </c>
      <c r="I151" s="18">
        <v>60.915</v>
      </c>
      <c r="J151" s="19">
        <v>20</v>
      </c>
      <c r="K151" s="20">
        <f t="shared" si="24"/>
        <v>16.5</v>
      </c>
      <c r="L151" s="21" t="s">
        <v>587</v>
      </c>
      <c r="M151" s="16"/>
    </row>
    <row r="152" ht="18" customHeight="1" spans="1:13">
      <c r="A152" s="7">
        <v>136</v>
      </c>
      <c r="B152" s="11" t="s">
        <v>265</v>
      </c>
      <c r="C152" s="11" t="s">
        <v>294</v>
      </c>
      <c r="D152" s="11" t="s">
        <v>644</v>
      </c>
      <c r="E152" s="11">
        <v>0</v>
      </c>
      <c r="F152" s="11">
        <v>10.676</v>
      </c>
      <c r="G152" s="11">
        <v>10.466</v>
      </c>
      <c r="H152" s="11">
        <v>10.466</v>
      </c>
      <c r="I152" s="18">
        <v>156.99</v>
      </c>
      <c r="J152" s="19">
        <v>52</v>
      </c>
      <c r="K152" s="20">
        <f t="shared" si="24"/>
        <v>42.2</v>
      </c>
      <c r="L152" s="21" t="s">
        <v>587</v>
      </c>
      <c r="M152" s="16"/>
    </row>
    <row r="153" ht="18" customHeight="1" spans="1:13">
      <c r="A153" s="7">
        <v>137</v>
      </c>
      <c r="B153" s="11" t="s">
        <v>265</v>
      </c>
      <c r="C153" s="11" t="s">
        <v>294</v>
      </c>
      <c r="D153" s="11" t="s">
        <v>645</v>
      </c>
      <c r="E153" s="11">
        <v>0</v>
      </c>
      <c r="F153" s="11">
        <v>4.248</v>
      </c>
      <c r="G153" s="11">
        <v>3.2</v>
      </c>
      <c r="H153" s="11">
        <v>3.181</v>
      </c>
      <c r="I153" s="18">
        <v>47.715</v>
      </c>
      <c r="J153" s="19">
        <v>15</v>
      </c>
      <c r="K153" s="20">
        <f t="shared" si="24"/>
        <v>13.6</v>
      </c>
      <c r="L153" s="21" t="s">
        <v>587</v>
      </c>
      <c r="M153" s="16"/>
    </row>
    <row r="154" ht="18" customHeight="1" spans="1:13">
      <c r="A154" s="7">
        <v>138</v>
      </c>
      <c r="B154" s="11" t="s">
        <v>265</v>
      </c>
      <c r="C154" s="11" t="s">
        <v>294</v>
      </c>
      <c r="D154" s="11" t="s">
        <v>646</v>
      </c>
      <c r="E154" s="11">
        <v>0</v>
      </c>
      <c r="F154" s="11">
        <v>1.272</v>
      </c>
      <c r="G154" s="11">
        <v>1.272</v>
      </c>
      <c r="H154" s="11">
        <v>1.272</v>
      </c>
      <c r="I154" s="18">
        <v>19.08</v>
      </c>
      <c r="J154" s="19">
        <v>6</v>
      </c>
      <c r="K154" s="20">
        <f t="shared" si="24"/>
        <v>5.4</v>
      </c>
      <c r="L154" s="21" t="s">
        <v>587</v>
      </c>
      <c r="M154" s="16"/>
    </row>
    <row r="155" ht="18" customHeight="1" spans="1:13">
      <c r="A155" s="7">
        <v>139</v>
      </c>
      <c r="B155" s="11" t="s">
        <v>265</v>
      </c>
      <c r="C155" s="11" t="s">
        <v>294</v>
      </c>
      <c r="D155" s="11" t="s">
        <v>647</v>
      </c>
      <c r="E155" s="11">
        <v>0</v>
      </c>
      <c r="F155" s="11">
        <v>4.409</v>
      </c>
      <c r="G155" s="11">
        <v>4.409</v>
      </c>
      <c r="H155" s="11">
        <v>4.349</v>
      </c>
      <c r="I155" s="18">
        <v>65.235</v>
      </c>
      <c r="J155" s="19">
        <v>21</v>
      </c>
      <c r="K155" s="20">
        <f t="shared" si="24"/>
        <v>18.1</v>
      </c>
      <c r="L155" s="21" t="s">
        <v>587</v>
      </c>
      <c r="M155" s="16"/>
    </row>
    <row r="156" ht="18" customHeight="1" spans="1:13">
      <c r="A156" s="7">
        <v>140</v>
      </c>
      <c r="B156" s="11" t="s">
        <v>265</v>
      </c>
      <c r="C156" s="11" t="s">
        <v>294</v>
      </c>
      <c r="D156" s="11" t="s">
        <v>648</v>
      </c>
      <c r="E156" s="11">
        <v>0</v>
      </c>
      <c r="F156" s="11">
        <v>5.045</v>
      </c>
      <c r="G156" s="11">
        <v>5.045</v>
      </c>
      <c r="H156" s="11">
        <v>4.887</v>
      </c>
      <c r="I156" s="18">
        <v>73.305</v>
      </c>
      <c r="J156" s="19">
        <v>24</v>
      </c>
      <c r="K156" s="20">
        <f t="shared" si="24"/>
        <v>20</v>
      </c>
      <c r="L156" s="21" t="s">
        <v>587</v>
      </c>
      <c r="M156" s="16"/>
    </row>
    <row r="157" ht="18" customHeight="1" spans="1:13">
      <c r="A157" s="9"/>
      <c r="B157" s="5"/>
      <c r="C157" s="10" t="s">
        <v>649</v>
      </c>
      <c r="D157" s="4"/>
      <c r="E157" s="5"/>
      <c r="F157" s="5"/>
      <c r="G157" s="8">
        <f t="shared" ref="G157:K157" si="25">SUM(G158:G164)</f>
        <v>31.965</v>
      </c>
      <c r="H157" s="8">
        <f t="shared" si="25"/>
        <v>31.965</v>
      </c>
      <c r="I157" s="8"/>
      <c r="J157" s="8">
        <f t="shared" si="25"/>
        <v>157</v>
      </c>
      <c r="K157" s="15">
        <f t="shared" si="25"/>
        <v>108.8</v>
      </c>
      <c r="L157" s="14"/>
      <c r="M157" s="17"/>
    </row>
    <row r="158" ht="18" customHeight="1" spans="1:13">
      <c r="A158" s="7">
        <v>141</v>
      </c>
      <c r="B158" s="11" t="s">
        <v>361</v>
      </c>
      <c r="C158" s="11" t="s">
        <v>649</v>
      </c>
      <c r="D158" s="11" t="s">
        <v>650</v>
      </c>
      <c r="E158" s="11">
        <v>0</v>
      </c>
      <c r="F158" s="11">
        <v>4.73</v>
      </c>
      <c r="G158" s="11">
        <v>4.73</v>
      </c>
      <c r="H158" s="11">
        <v>4.73</v>
      </c>
      <c r="I158" s="18">
        <v>88.4</v>
      </c>
      <c r="J158" s="19">
        <v>23</v>
      </c>
      <c r="K158" s="20">
        <f t="shared" ref="K158:K164" si="26">ROUND(MIN(H158*9,I158*0.6),1)-J158</f>
        <v>19.6</v>
      </c>
      <c r="L158" s="21" t="s">
        <v>651</v>
      </c>
      <c r="M158" s="16"/>
    </row>
    <row r="159" ht="18" customHeight="1" spans="1:13">
      <c r="A159" s="7">
        <v>142</v>
      </c>
      <c r="B159" s="11" t="s">
        <v>361</v>
      </c>
      <c r="C159" s="11" t="s">
        <v>649</v>
      </c>
      <c r="D159" s="11" t="s">
        <v>652</v>
      </c>
      <c r="E159" s="11">
        <v>0</v>
      </c>
      <c r="F159" s="11">
        <v>4</v>
      </c>
      <c r="G159" s="11">
        <v>4</v>
      </c>
      <c r="H159" s="11">
        <v>4</v>
      </c>
      <c r="I159" s="18">
        <v>42.5</v>
      </c>
      <c r="J159" s="19">
        <v>20</v>
      </c>
      <c r="K159" s="20">
        <f t="shared" si="26"/>
        <v>5.5</v>
      </c>
      <c r="L159" s="21" t="s">
        <v>651</v>
      </c>
      <c r="M159" s="16"/>
    </row>
    <row r="160" ht="18" customHeight="1" spans="1:13">
      <c r="A160" s="7">
        <v>143</v>
      </c>
      <c r="B160" s="11" t="s">
        <v>361</v>
      </c>
      <c r="C160" s="11" t="s">
        <v>649</v>
      </c>
      <c r="D160" s="11" t="s">
        <v>538</v>
      </c>
      <c r="E160" s="11">
        <v>0</v>
      </c>
      <c r="F160" s="11">
        <v>4.5</v>
      </c>
      <c r="G160" s="11">
        <v>4.5</v>
      </c>
      <c r="H160" s="11">
        <v>4.5</v>
      </c>
      <c r="I160" s="18">
        <v>48.4</v>
      </c>
      <c r="J160" s="19">
        <v>22</v>
      </c>
      <c r="K160" s="20">
        <f t="shared" si="26"/>
        <v>7</v>
      </c>
      <c r="L160" s="21" t="s">
        <v>651</v>
      </c>
      <c r="M160" s="16"/>
    </row>
    <row r="161" ht="18" customHeight="1" spans="1:13">
      <c r="A161" s="7">
        <v>144</v>
      </c>
      <c r="B161" s="11" t="s">
        <v>361</v>
      </c>
      <c r="C161" s="11" t="s">
        <v>649</v>
      </c>
      <c r="D161" s="11" t="s">
        <v>603</v>
      </c>
      <c r="E161" s="11">
        <v>0</v>
      </c>
      <c r="F161" s="11">
        <v>1.684</v>
      </c>
      <c r="G161" s="11">
        <v>1.684</v>
      </c>
      <c r="H161" s="11">
        <v>1.684</v>
      </c>
      <c r="I161" s="18">
        <v>32.3</v>
      </c>
      <c r="J161" s="19">
        <v>8</v>
      </c>
      <c r="K161" s="20">
        <f t="shared" si="26"/>
        <v>7.2</v>
      </c>
      <c r="L161" s="21" t="s">
        <v>653</v>
      </c>
      <c r="M161" s="16"/>
    </row>
    <row r="162" ht="18" customHeight="1" spans="1:13">
      <c r="A162" s="7">
        <v>145</v>
      </c>
      <c r="B162" s="11" t="s">
        <v>361</v>
      </c>
      <c r="C162" s="11" t="s">
        <v>649</v>
      </c>
      <c r="D162" s="11" t="s">
        <v>539</v>
      </c>
      <c r="E162" s="11">
        <v>0</v>
      </c>
      <c r="F162" s="11">
        <v>7.451</v>
      </c>
      <c r="G162" s="11">
        <v>7.451</v>
      </c>
      <c r="H162" s="11">
        <v>7.451</v>
      </c>
      <c r="I162" s="18">
        <v>113.7</v>
      </c>
      <c r="J162" s="19">
        <v>37</v>
      </c>
      <c r="K162" s="20">
        <f t="shared" si="26"/>
        <v>30.1</v>
      </c>
      <c r="L162" s="21" t="s">
        <v>654</v>
      </c>
      <c r="M162" s="16"/>
    </row>
    <row r="163" ht="18" customHeight="1" spans="1:13">
      <c r="A163" s="7">
        <v>146</v>
      </c>
      <c r="B163" s="11" t="s">
        <v>361</v>
      </c>
      <c r="C163" s="11" t="s">
        <v>649</v>
      </c>
      <c r="D163" s="11" t="s">
        <v>604</v>
      </c>
      <c r="E163" s="11">
        <v>0</v>
      </c>
      <c r="F163" s="11">
        <v>2.1</v>
      </c>
      <c r="G163" s="11">
        <v>2.1</v>
      </c>
      <c r="H163" s="11">
        <v>2.1</v>
      </c>
      <c r="I163" s="18">
        <v>33</v>
      </c>
      <c r="J163" s="19">
        <v>10</v>
      </c>
      <c r="K163" s="20">
        <f t="shared" si="26"/>
        <v>8.9</v>
      </c>
      <c r="L163" s="21" t="s">
        <v>655</v>
      </c>
      <c r="M163" s="16"/>
    </row>
    <row r="164" ht="18" customHeight="1" spans="1:13">
      <c r="A164" s="7">
        <v>147</v>
      </c>
      <c r="B164" s="11" t="s">
        <v>361</v>
      </c>
      <c r="C164" s="11" t="s">
        <v>649</v>
      </c>
      <c r="D164" s="11" t="s">
        <v>656</v>
      </c>
      <c r="E164" s="11">
        <v>0</v>
      </c>
      <c r="F164" s="11">
        <v>8.5</v>
      </c>
      <c r="G164" s="11">
        <v>7.5</v>
      </c>
      <c r="H164" s="11">
        <v>7.5</v>
      </c>
      <c r="I164" s="18">
        <v>132.7</v>
      </c>
      <c r="J164" s="19">
        <v>37</v>
      </c>
      <c r="K164" s="20">
        <f t="shared" si="26"/>
        <v>30.5</v>
      </c>
      <c r="L164" s="21" t="s">
        <v>657</v>
      </c>
      <c r="M164" s="16"/>
    </row>
    <row r="165" ht="18" customHeight="1" spans="1:13">
      <c r="A165" s="9"/>
      <c r="B165" s="5"/>
      <c r="C165" s="10" t="s">
        <v>427</v>
      </c>
      <c r="D165" s="4"/>
      <c r="E165" s="5"/>
      <c r="F165" s="5"/>
      <c r="G165" s="8">
        <f t="shared" ref="G165:K165" si="27">G166</f>
        <v>25.36</v>
      </c>
      <c r="H165" s="8">
        <f t="shared" si="27"/>
        <v>25.36</v>
      </c>
      <c r="I165" s="8"/>
      <c r="J165" s="8">
        <f t="shared" si="27"/>
        <v>126</v>
      </c>
      <c r="K165" s="15">
        <f t="shared" si="27"/>
        <v>25.8</v>
      </c>
      <c r="L165" s="14"/>
      <c r="M165" s="17"/>
    </row>
    <row r="166" ht="18" customHeight="1" spans="1:13">
      <c r="A166" s="7">
        <v>148</v>
      </c>
      <c r="B166" s="11" t="s">
        <v>361</v>
      </c>
      <c r="C166" s="11" t="s">
        <v>427</v>
      </c>
      <c r="D166" s="11" t="s">
        <v>658</v>
      </c>
      <c r="E166" s="11">
        <v>0</v>
      </c>
      <c r="F166" s="11">
        <v>36.7</v>
      </c>
      <c r="G166" s="11">
        <v>25.36</v>
      </c>
      <c r="H166" s="11">
        <v>25.36</v>
      </c>
      <c r="I166" s="18">
        <v>253</v>
      </c>
      <c r="J166" s="19">
        <v>126</v>
      </c>
      <c r="K166" s="20">
        <f>ROUND(MIN(H166*9,I166*0.6),1)-J166</f>
        <v>25.8</v>
      </c>
      <c r="L166" s="21" t="s">
        <v>659</v>
      </c>
      <c r="M166" s="16"/>
    </row>
    <row r="167" ht="18" customHeight="1" spans="1:13">
      <c r="A167" s="9"/>
      <c r="B167" s="5"/>
      <c r="C167" s="10" t="s">
        <v>660</v>
      </c>
      <c r="D167" s="4"/>
      <c r="E167" s="5"/>
      <c r="F167" s="5"/>
      <c r="G167" s="8">
        <f t="shared" ref="G167:K167" si="28">SUM(G168:G169)</f>
        <v>15.445</v>
      </c>
      <c r="H167" s="8">
        <f t="shared" si="28"/>
        <v>9.235</v>
      </c>
      <c r="I167" s="8"/>
      <c r="J167" s="8">
        <f t="shared" si="28"/>
        <v>45</v>
      </c>
      <c r="K167" s="15">
        <f t="shared" si="28"/>
        <v>56.4</v>
      </c>
      <c r="L167" s="14"/>
      <c r="M167" s="17"/>
    </row>
    <row r="168" ht="18" customHeight="1" spans="1:13">
      <c r="A168" s="7">
        <v>149</v>
      </c>
      <c r="B168" s="11" t="s">
        <v>361</v>
      </c>
      <c r="C168" s="11" t="s">
        <v>660</v>
      </c>
      <c r="D168" s="11" t="s">
        <v>661</v>
      </c>
      <c r="E168" s="11">
        <v>3.15</v>
      </c>
      <c r="F168" s="24">
        <v>10.44</v>
      </c>
      <c r="G168" s="16">
        <v>7.29</v>
      </c>
      <c r="H168" s="24">
        <v>1.08</v>
      </c>
      <c r="I168" s="25">
        <v>13.8</v>
      </c>
      <c r="J168" s="26">
        <v>5</v>
      </c>
      <c r="K168" s="20">
        <f>ROUND(MIN(H168*11,I168*0.85),1)-J168</f>
        <v>6.7</v>
      </c>
      <c r="L168" s="21" t="s">
        <v>587</v>
      </c>
      <c r="M168" s="16"/>
    </row>
    <row r="169" ht="18" customHeight="1" spans="1:13">
      <c r="A169" s="7">
        <v>150</v>
      </c>
      <c r="B169" s="11" t="s">
        <v>361</v>
      </c>
      <c r="C169" s="11" t="s">
        <v>660</v>
      </c>
      <c r="D169" s="11" t="s">
        <v>662</v>
      </c>
      <c r="E169" s="11">
        <v>2.48</v>
      </c>
      <c r="F169" s="24">
        <v>71.44</v>
      </c>
      <c r="G169" s="16">
        <v>8.155</v>
      </c>
      <c r="H169" s="24">
        <v>8.155</v>
      </c>
      <c r="I169" s="25">
        <v>105.9</v>
      </c>
      <c r="J169" s="26">
        <v>40</v>
      </c>
      <c r="K169" s="20">
        <f>ROUND(MIN(H169*11,I169*0.85),1)-J169</f>
        <v>49.7</v>
      </c>
      <c r="L169" s="21" t="s">
        <v>587</v>
      </c>
      <c r="M169" s="16"/>
    </row>
    <row r="170" ht="18" customHeight="1" spans="1:13">
      <c r="A170" s="9"/>
      <c r="B170" s="5"/>
      <c r="C170" s="10" t="s">
        <v>431</v>
      </c>
      <c r="D170" s="4"/>
      <c r="E170" s="5"/>
      <c r="F170" s="5"/>
      <c r="G170" s="8">
        <f t="shared" ref="G170:K170" si="29">SUM(G171:G172)</f>
        <v>6.8</v>
      </c>
      <c r="H170" s="8">
        <f t="shared" si="29"/>
        <v>6.8</v>
      </c>
      <c r="I170" s="8"/>
      <c r="J170" s="8">
        <f t="shared" si="29"/>
        <v>29</v>
      </c>
      <c r="K170" s="15">
        <f t="shared" si="29"/>
        <v>23.3</v>
      </c>
      <c r="L170" s="14"/>
      <c r="M170" s="17"/>
    </row>
    <row r="171" ht="18" customHeight="1" spans="1:13">
      <c r="A171" s="7">
        <v>151</v>
      </c>
      <c r="B171" s="11" t="s">
        <v>361</v>
      </c>
      <c r="C171" s="11" t="s">
        <v>431</v>
      </c>
      <c r="D171" s="11" t="s">
        <v>661</v>
      </c>
      <c r="E171" s="11">
        <v>11.5</v>
      </c>
      <c r="F171" s="11">
        <v>29.8</v>
      </c>
      <c r="G171" s="11">
        <v>5.7</v>
      </c>
      <c r="H171" s="11">
        <v>5.7</v>
      </c>
      <c r="I171" s="18">
        <v>104.23</v>
      </c>
      <c r="J171" s="19">
        <v>28</v>
      </c>
      <c r="K171" s="20">
        <f t="shared" ref="K171:K195" si="30">ROUND(MIN(H171*9,I171*0.6),1)-J171</f>
        <v>23.3</v>
      </c>
      <c r="L171" s="21" t="s">
        <v>663</v>
      </c>
      <c r="M171" s="16"/>
    </row>
    <row r="172" ht="18" customHeight="1" spans="1:13">
      <c r="A172" s="7">
        <v>152</v>
      </c>
      <c r="B172" s="11" t="s">
        <v>361</v>
      </c>
      <c r="C172" s="11" t="s">
        <v>431</v>
      </c>
      <c r="D172" s="11" t="s">
        <v>664</v>
      </c>
      <c r="E172" s="11">
        <v>3.5</v>
      </c>
      <c r="F172" s="11">
        <v>4.6</v>
      </c>
      <c r="G172" s="11">
        <v>1.1</v>
      </c>
      <c r="H172" s="11">
        <v>1.1</v>
      </c>
      <c r="I172" s="18">
        <v>0.8</v>
      </c>
      <c r="J172" s="19">
        <v>1</v>
      </c>
      <c r="K172" s="20">
        <v>0</v>
      </c>
      <c r="L172" s="21" t="s">
        <v>663</v>
      </c>
      <c r="M172" s="16"/>
    </row>
    <row r="173" ht="18" customHeight="1" spans="1:13">
      <c r="A173" s="9"/>
      <c r="B173" s="5"/>
      <c r="C173" s="10" t="s">
        <v>360</v>
      </c>
      <c r="D173" s="4"/>
      <c r="E173" s="5"/>
      <c r="F173" s="5"/>
      <c r="G173" s="8">
        <f t="shared" ref="G173:K173" si="31">SUM(G174:G202)</f>
        <v>187.479</v>
      </c>
      <c r="H173" s="8">
        <f t="shared" si="31"/>
        <v>187.479</v>
      </c>
      <c r="I173" s="8"/>
      <c r="J173" s="8">
        <f t="shared" si="31"/>
        <v>811</v>
      </c>
      <c r="K173" s="15">
        <f t="shared" si="31"/>
        <v>340.8</v>
      </c>
      <c r="L173" s="14"/>
      <c r="M173" s="17"/>
    </row>
    <row r="174" ht="18" customHeight="1" spans="1:13">
      <c r="A174" s="7">
        <v>153</v>
      </c>
      <c r="B174" s="11" t="s">
        <v>361</v>
      </c>
      <c r="C174" s="11" t="s">
        <v>360</v>
      </c>
      <c r="D174" s="11" t="s">
        <v>665</v>
      </c>
      <c r="E174" s="11">
        <v>16.469</v>
      </c>
      <c r="F174" s="11">
        <v>74.369</v>
      </c>
      <c r="G174" s="11">
        <v>27.581</v>
      </c>
      <c r="H174" s="11">
        <v>27.581</v>
      </c>
      <c r="I174" s="18">
        <v>210.85</v>
      </c>
      <c r="J174" s="19">
        <v>126</v>
      </c>
      <c r="K174" s="20">
        <f t="shared" si="30"/>
        <v>0.5</v>
      </c>
      <c r="L174" s="21" t="s">
        <v>666</v>
      </c>
      <c r="M174" s="16"/>
    </row>
    <row r="175" ht="18" customHeight="1" spans="1:13">
      <c r="A175" s="7">
        <v>154</v>
      </c>
      <c r="B175" s="11" t="s">
        <v>361</v>
      </c>
      <c r="C175" s="11" t="s">
        <v>360</v>
      </c>
      <c r="D175" s="11" t="s">
        <v>667</v>
      </c>
      <c r="E175" s="11">
        <v>0</v>
      </c>
      <c r="F175" s="11">
        <v>30.95</v>
      </c>
      <c r="G175" s="11">
        <v>6.6</v>
      </c>
      <c r="H175" s="11">
        <v>6.6</v>
      </c>
      <c r="I175" s="18">
        <v>215.83</v>
      </c>
      <c r="J175" s="19">
        <v>33</v>
      </c>
      <c r="K175" s="20">
        <f t="shared" si="30"/>
        <v>26.4</v>
      </c>
      <c r="L175" s="21" t="s">
        <v>666</v>
      </c>
      <c r="M175" s="16"/>
    </row>
    <row r="176" ht="18" customHeight="1" spans="1:13">
      <c r="A176" s="7">
        <v>155</v>
      </c>
      <c r="B176" s="11" t="s">
        <v>361</v>
      </c>
      <c r="C176" s="11" t="s">
        <v>360</v>
      </c>
      <c r="D176" s="11" t="s">
        <v>668</v>
      </c>
      <c r="E176" s="11">
        <v>0</v>
      </c>
      <c r="F176" s="11">
        <v>11.41</v>
      </c>
      <c r="G176" s="11">
        <v>11.41</v>
      </c>
      <c r="H176" s="11">
        <v>11.41</v>
      </c>
      <c r="I176" s="18">
        <v>138.07</v>
      </c>
      <c r="J176" s="19">
        <v>57</v>
      </c>
      <c r="K176" s="20">
        <f t="shared" si="30"/>
        <v>25.8</v>
      </c>
      <c r="L176" s="21" t="s">
        <v>666</v>
      </c>
      <c r="M176" s="16"/>
    </row>
    <row r="177" ht="18" customHeight="1" spans="1:13">
      <c r="A177" s="7">
        <v>156</v>
      </c>
      <c r="B177" s="11" t="s">
        <v>361</v>
      </c>
      <c r="C177" s="11" t="s">
        <v>360</v>
      </c>
      <c r="D177" s="11" t="s">
        <v>538</v>
      </c>
      <c r="E177" s="11">
        <v>0</v>
      </c>
      <c r="F177" s="11">
        <v>2.852</v>
      </c>
      <c r="G177" s="11">
        <v>2.612</v>
      </c>
      <c r="H177" s="11">
        <v>2.612</v>
      </c>
      <c r="I177" s="18">
        <v>15.83</v>
      </c>
      <c r="J177" s="19">
        <v>9</v>
      </c>
      <c r="K177" s="20">
        <f t="shared" si="30"/>
        <v>0.5</v>
      </c>
      <c r="L177" s="21" t="s">
        <v>666</v>
      </c>
      <c r="M177" s="16"/>
    </row>
    <row r="178" ht="18" customHeight="1" spans="1:13">
      <c r="A178" s="7">
        <v>157</v>
      </c>
      <c r="B178" s="11" t="s">
        <v>361</v>
      </c>
      <c r="C178" s="11" t="s">
        <v>360</v>
      </c>
      <c r="D178" s="11" t="s">
        <v>603</v>
      </c>
      <c r="E178" s="11">
        <v>0</v>
      </c>
      <c r="F178" s="11">
        <v>27.542</v>
      </c>
      <c r="G178" s="11">
        <v>8.664</v>
      </c>
      <c r="H178" s="11">
        <v>8.664</v>
      </c>
      <c r="I178" s="18">
        <v>92.2</v>
      </c>
      <c r="J178" s="19">
        <v>43</v>
      </c>
      <c r="K178" s="20">
        <f t="shared" si="30"/>
        <v>12.3</v>
      </c>
      <c r="L178" s="21" t="s">
        <v>666</v>
      </c>
      <c r="M178" s="16"/>
    </row>
    <row r="179" ht="18" customHeight="1" spans="1:13">
      <c r="A179" s="7">
        <v>158</v>
      </c>
      <c r="B179" s="11" t="s">
        <v>361</v>
      </c>
      <c r="C179" s="11" t="s">
        <v>360</v>
      </c>
      <c r="D179" s="11" t="s">
        <v>604</v>
      </c>
      <c r="E179" s="11">
        <v>0</v>
      </c>
      <c r="F179" s="11">
        <v>17.8</v>
      </c>
      <c r="G179" s="11">
        <v>7.95</v>
      </c>
      <c r="H179" s="11">
        <v>7.95</v>
      </c>
      <c r="I179" s="18">
        <v>116.71</v>
      </c>
      <c r="J179" s="19">
        <v>39</v>
      </c>
      <c r="K179" s="20">
        <f t="shared" si="30"/>
        <v>31</v>
      </c>
      <c r="L179" s="21" t="s">
        <v>666</v>
      </c>
      <c r="M179" s="16"/>
    </row>
    <row r="180" ht="18" customHeight="1" spans="1:13">
      <c r="A180" s="7">
        <v>159</v>
      </c>
      <c r="B180" s="11" t="s">
        <v>361</v>
      </c>
      <c r="C180" s="11" t="s">
        <v>360</v>
      </c>
      <c r="D180" s="11" t="s">
        <v>590</v>
      </c>
      <c r="E180" s="11">
        <v>1.1</v>
      </c>
      <c r="F180" s="11">
        <v>18.77</v>
      </c>
      <c r="G180" s="11">
        <v>4.75</v>
      </c>
      <c r="H180" s="11">
        <v>4.75</v>
      </c>
      <c r="I180" s="18">
        <v>138.79</v>
      </c>
      <c r="J180" s="19">
        <v>23</v>
      </c>
      <c r="K180" s="20">
        <f t="shared" si="30"/>
        <v>19.8</v>
      </c>
      <c r="L180" s="21" t="s">
        <v>666</v>
      </c>
      <c r="M180" s="16"/>
    </row>
    <row r="181" ht="18" customHeight="1" spans="1:13">
      <c r="A181" s="7">
        <v>160</v>
      </c>
      <c r="B181" s="11" t="s">
        <v>361</v>
      </c>
      <c r="C181" s="11" t="s">
        <v>360</v>
      </c>
      <c r="D181" s="11" t="s">
        <v>669</v>
      </c>
      <c r="E181" s="11">
        <v>0</v>
      </c>
      <c r="F181" s="11">
        <v>4.733</v>
      </c>
      <c r="G181" s="11">
        <v>4.733</v>
      </c>
      <c r="H181" s="11">
        <v>4.733</v>
      </c>
      <c r="I181" s="18">
        <v>80.78</v>
      </c>
      <c r="J181" s="19">
        <v>23</v>
      </c>
      <c r="K181" s="20">
        <f t="shared" si="30"/>
        <v>19.6</v>
      </c>
      <c r="L181" s="21" t="s">
        <v>666</v>
      </c>
      <c r="M181" s="16"/>
    </row>
    <row r="182" ht="18" customHeight="1" spans="1:13">
      <c r="A182" s="7">
        <v>161</v>
      </c>
      <c r="B182" s="11" t="s">
        <v>361</v>
      </c>
      <c r="C182" s="11" t="s">
        <v>360</v>
      </c>
      <c r="D182" s="11" t="s">
        <v>670</v>
      </c>
      <c r="E182" s="11">
        <v>1.55</v>
      </c>
      <c r="F182" s="11">
        <v>7.01</v>
      </c>
      <c r="G182" s="11">
        <v>1.744</v>
      </c>
      <c r="H182" s="11">
        <v>1.744</v>
      </c>
      <c r="I182" s="18">
        <v>51.2</v>
      </c>
      <c r="J182" s="19">
        <v>8</v>
      </c>
      <c r="K182" s="20">
        <f t="shared" si="30"/>
        <v>7.7</v>
      </c>
      <c r="L182" s="21" t="s">
        <v>666</v>
      </c>
      <c r="M182" s="16"/>
    </row>
    <row r="183" ht="18" customHeight="1" spans="1:13">
      <c r="A183" s="7">
        <v>162</v>
      </c>
      <c r="B183" s="11" t="s">
        <v>361</v>
      </c>
      <c r="C183" s="11" t="s">
        <v>360</v>
      </c>
      <c r="D183" s="11" t="s">
        <v>671</v>
      </c>
      <c r="E183" s="11">
        <v>0.67</v>
      </c>
      <c r="F183" s="11">
        <v>3.08</v>
      </c>
      <c r="G183" s="11">
        <v>0.452</v>
      </c>
      <c r="H183" s="11">
        <v>0.452</v>
      </c>
      <c r="I183" s="18">
        <v>14.62</v>
      </c>
      <c r="J183" s="19">
        <v>2</v>
      </c>
      <c r="K183" s="20">
        <f t="shared" si="30"/>
        <v>2.1</v>
      </c>
      <c r="L183" s="21" t="s">
        <v>666</v>
      </c>
      <c r="M183" s="16"/>
    </row>
    <row r="184" ht="18" customHeight="1" spans="1:13">
      <c r="A184" s="7">
        <v>163</v>
      </c>
      <c r="B184" s="11" t="s">
        <v>361</v>
      </c>
      <c r="C184" s="11" t="s">
        <v>360</v>
      </c>
      <c r="D184" s="11" t="s">
        <v>672</v>
      </c>
      <c r="E184" s="11">
        <v>0</v>
      </c>
      <c r="F184" s="11">
        <v>24.54</v>
      </c>
      <c r="G184" s="11">
        <v>9.42</v>
      </c>
      <c r="H184" s="11">
        <v>9.42</v>
      </c>
      <c r="I184" s="18">
        <v>116.83</v>
      </c>
      <c r="J184" s="19">
        <v>47</v>
      </c>
      <c r="K184" s="20">
        <f t="shared" si="30"/>
        <v>23.1</v>
      </c>
      <c r="L184" s="21" t="s">
        <v>666</v>
      </c>
      <c r="M184" s="16"/>
    </row>
    <row r="185" ht="18" customHeight="1" spans="1:13">
      <c r="A185" s="7">
        <v>164</v>
      </c>
      <c r="B185" s="11" t="s">
        <v>361</v>
      </c>
      <c r="C185" s="11" t="s">
        <v>360</v>
      </c>
      <c r="D185" s="11" t="s">
        <v>673</v>
      </c>
      <c r="E185" s="11">
        <v>0.85</v>
      </c>
      <c r="F185" s="11">
        <v>9.85</v>
      </c>
      <c r="G185" s="11">
        <v>3.1</v>
      </c>
      <c r="H185" s="11">
        <v>3.1</v>
      </c>
      <c r="I185" s="18">
        <v>84.13</v>
      </c>
      <c r="J185" s="19">
        <v>15</v>
      </c>
      <c r="K185" s="20">
        <f t="shared" si="30"/>
        <v>12.9</v>
      </c>
      <c r="L185" s="21" t="s">
        <v>666</v>
      </c>
      <c r="M185" s="16"/>
    </row>
    <row r="186" ht="18" customHeight="1" spans="1:13">
      <c r="A186" s="7">
        <v>165</v>
      </c>
      <c r="B186" s="11" t="s">
        <v>361</v>
      </c>
      <c r="C186" s="11" t="s">
        <v>360</v>
      </c>
      <c r="D186" s="11" t="s">
        <v>674</v>
      </c>
      <c r="E186" s="11">
        <v>0</v>
      </c>
      <c r="F186" s="11">
        <v>19.837</v>
      </c>
      <c r="G186" s="11">
        <v>18.277</v>
      </c>
      <c r="H186" s="11">
        <v>18.277</v>
      </c>
      <c r="I186" s="18">
        <v>293.22</v>
      </c>
      <c r="J186" s="19">
        <v>91</v>
      </c>
      <c r="K186" s="20">
        <f t="shared" si="30"/>
        <v>73.5</v>
      </c>
      <c r="L186" s="21" t="s">
        <v>666</v>
      </c>
      <c r="M186" s="16"/>
    </row>
    <row r="187" ht="18" customHeight="1" spans="1:13">
      <c r="A187" s="7">
        <v>166</v>
      </c>
      <c r="B187" s="11" t="s">
        <v>361</v>
      </c>
      <c r="C187" s="11" t="s">
        <v>360</v>
      </c>
      <c r="D187" s="11" t="s">
        <v>675</v>
      </c>
      <c r="E187" s="11">
        <v>0</v>
      </c>
      <c r="F187" s="11">
        <v>8.58</v>
      </c>
      <c r="G187" s="11">
        <v>6.51</v>
      </c>
      <c r="H187" s="11">
        <v>6.51</v>
      </c>
      <c r="I187" s="18">
        <v>111.02</v>
      </c>
      <c r="J187" s="19">
        <v>32</v>
      </c>
      <c r="K187" s="20">
        <f t="shared" si="30"/>
        <v>26.6</v>
      </c>
      <c r="L187" s="21" t="s">
        <v>666</v>
      </c>
      <c r="M187" s="16"/>
    </row>
    <row r="188" ht="18" customHeight="1" spans="1:13">
      <c r="A188" s="7">
        <v>167</v>
      </c>
      <c r="B188" s="11" t="s">
        <v>361</v>
      </c>
      <c r="C188" s="11" t="s">
        <v>360</v>
      </c>
      <c r="D188" s="11" t="s">
        <v>599</v>
      </c>
      <c r="E188" s="11">
        <v>0</v>
      </c>
      <c r="F188" s="11">
        <v>5.65</v>
      </c>
      <c r="G188" s="11">
        <v>3.1</v>
      </c>
      <c r="H188" s="11">
        <v>3.1</v>
      </c>
      <c r="I188" s="18">
        <v>100</v>
      </c>
      <c r="J188" s="19">
        <v>15</v>
      </c>
      <c r="K188" s="20">
        <f t="shared" si="30"/>
        <v>12.9</v>
      </c>
      <c r="L188" s="21" t="s">
        <v>666</v>
      </c>
      <c r="M188" s="16"/>
    </row>
    <row r="189" ht="18" customHeight="1" spans="1:13">
      <c r="A189" s="7">
        <v>168</v>
      </c>
      <c r="B189" s="11" t="s">
        <v>361</v>
      </c>
      <c r="C189" s="11" t="s">
        <v>360</v>
      </c>
      <c r="D189" s="11" t="s">
        <v>594</v>
      </c>
      <c r="E189" s="11">
        <v>0</v>
      </c>
      <c r="F189" s="11">
        <v>13.32</v>
      </c>
      <c r="G189" s="11">
        <v>1.963</v>
      </c>
      <c r="H189" s="11">
        <v>1.963</v>
      </c>
      <c r="I189" s="18">
        <v>43.07</v>
      </c>
      <c r="J189" s="19">
        <v>9</v>
      </c>
      <c r="K189" s="20">
        <f t="shared" si="30"/>
        <v>8.7</v>
      </c>
      <c r="L189" s="21" t="s">
        <v>666</v>
      </c>
      <c r="M189" s="16"/>
    </row>
    <row r="190" ht="18" customHeight="1" spans="1:13">
      <c r="A190" s="7">
        <v>169</v>
      </c>
      <c r="B190" s="11" t="s">
        <v>361</v>
      </c>
      <c r="C190" s="11" t="s">
        <v>360</v>
      </c>
      <c r="D190" s="11" t="s">
        <v>676</v>
      </c>
      <c r="E190" s="11">
        <v>1.8</v>
      </c>
      <c r="F190" s="11">
        <v>5.5</v>
      </c>
      <c r="G190" s="11">
        <v>0.8</v>
      </c>
      <c r="H190" s="11">
        <v>0.8</v>
      </c>
      <c r="I190" s="18">
        <v>17.79</v>
      </c>
      <c r="J190" s="19">
        <v>4</v>
      </c>
      <c r="K190" s="20">
        <f t="shared" si="30"/>
        <v>3.2</v>
      </c>
      <c r="L190" s="21" t="s">
        <v>666</v>
      </c>
      <c r="M190" s="16"/>
    </row>
    <row r="191" ht="18" customHeight="1" spans="1:13">
      <c r="A191" s="7">
        <v>170</v>
      </c>
      <c r="B191" s="11" t="s">
        <v>361</v>
      </c>
      <c r="C191" s="11" t="s">
        <v>360</v>
      </c>
      <c r="D191" s="11" t="s">
        <v>677</v>
      </c>
      <c r="E191" s="11">
        <v>0</v>
      </c>
      <c r="F191" s="11">
        <v>4.98</v>
      </c>
      <c r="G191" s="11">
        <v>4.6</v>
      </c>
      <c r="H191" s="11">
        <v>4.6</v>
      </c>
      <c r="I191" s="18">
        <v>14.59</v>
      </c>
      <c r="J191" s="19">
        <v>8</v>
      </c>
      <c r="K191" s="20">
        <f t="shared" si="30"/>
        <v>0.800000000000001</v>
      </c>
      <c r="L191" s="21" t="s">
        <v>666</v>
      </c>
      <c r="M191" s="16"/>
    </row>
    <row r="192" ht="18" customHeight="1" spans="1:13">
      <c r="A192" s="7">
        <v>171</v>
      </c>
      <c r="B192" s="11" t="s">
        <v>361</v>
      </c>
      <c r="C192" s="11" t="s">
        <v>360</v>
      </c>
      <c r="D192" s="11" t="s">
        <v>678</v>
      </c>
      <c r="E192" s="11">
        <v>4.58</v>
      </c>
      <c r="F192" s="11">
        <v>4.7</v>
      </c>
      <c r="G192" s="11">
        <v>0.12</v>
      </c>
      <c r="H192" s="11">
        <v>0.12</v>
      </c>
      <c r="I192" s="18">
        <v>3.87</v>
      </c>
      <c r="J192" s="19">
        <v>1</v>
      </c>
      <c r="K192" s="20">
        <f t="shared" si="30"/>
        <v>0.1</v>
      </c>
      <c r="L192" s="21" t="s">
        <v>666</v>
      </c>
      <c r="M192" s="16"/>
    </row>
    <row r="193" ht="18" customHeight="1" spans="1:13">
      <c r="A193" s="7">
        <v>172</v>
      </c>
      <c r="B193" s="11" t="s">
        <v>361</v>
      </c>
      <c r="C193" s="11" t="s">
        <v>360</v>
      </c>
      <c r="D193" s="11" t="s">
        <v>597</v>
      </c>
      <c r="E193" s="11">
        <v>0</v>
      </c>
      <c r="F193" s="11">
        <v>11.2</v>
      </c>
      <c r="G193" s="11">
        <v>9.54</v>
      </c>
      <c r="H193" s="11">
        <v>9.54</v>
      </c>
      <c r="I193" s="18">
        <v>65.81</v>
      </c>
      <c r="J193" s="19">
        <v>39</v>
      </c>
      <c r="K193" s="20">
        <f t="shared" si="30"/>
        <v>0.5</v>
      </c>
      <c r="L193" s="21" t="s">
        <v>666</v>
      </c>
      <c r="M193" s="16"/>
    </row>
    <row r="194" ht="18" customHeight="1" spans="1:13">
      <c r="A194" s="7">
        <v>173</v>
      </c>
      <c r="B194" s="11" t="s">
        <v>361</v>
      </c>
      <c r="C194" s="11" t="s">
        <v>360</v>
      </c>
      <c r="D194" s="11" t="s">
        <v>598</v>
      </c>
      <c r="E194" s="11">
        <v>0.3</v>
      </c>
      <c r="F194" s="11">
        <v>6.5</v>
      </c>
      <c r="G194" s="11">
        <v>1.9</v>
      </c>
      <c r="H194" s="11">
        <v>1.9</v>
      </c>
      <c r="I194" s="18">
        <v>49.77</v>
      </c>
      <c r="J194" s="19">
        <v>9</v>
      </c>
      <c r="K194" s="20">
        <f t="shared" si="30"/>
        <v>8.1</v>
      </c>
      <c r="L194" s="21" t="s">
        <v>666</v>
      </c>
      <c r="M194" s="16"/>
    </row>
    <row r="195" ht="18" customHeight="1" spans="1:13">
      <c r="A195" s="7">
        <v>174</v>
      </c>
      <c r="B195" s="11" t="s">
        <v>361</v>
      </c>
      <c r="C195" s="11" t="s">
        <v>360</v>
      </c>
      <c r="D195" s="11" t="s">
        <v>546</v>
      </c>
      <c r="E195" s="11">
        <v>0</v>
      </c>
      <c r="F195" s="11">
        <v>9</v>
      </c>
      <c r="G195" s="11">
        <v>9</v>
      </c>
      <c r="H195" s="11">
        <v>9</v>
      </c>
      <c r="I195" s="18">
        <v>30.49</v>
      </c>
      <c r="J195" s="19">
        <v>18</v>
      </c>
      <c r="K195" s="20">
        <f t="shared" si="30"/>
        <v>0.300000000000001</v>
      </c>
      <c r="L195" s="21" t="s">
        <v>666</v>
      </c>
      <c r="M195" s="16"/>
    </row>
    <row r="196" ht="18" customHeight="1" spans="1:13">
      <c r="A196" s="7">
        <v>175</v>
      </c>
      <c r="B196" s="11" t="s">
        <v>361</v>
      </c>
      <c r="C196" s="11" t="s">
        <v>360</v>
      </c>
      <c r="D196" s="11" t="s">
        <v>679</v>
      </c>
      <c r="E196" s="11">
        <v>1.1</v>
      </c>
      <c r="F196" s="11">
        <v>1.2</v>
      </c>
      <c r="G196" s="11">
        <v>0.1</v>
      </c>
      <c r="H196" s="11">
        <v>0.1</v>
      </c>
      <c r="I196" s="18">
        <v>0.5</v>
      </c>
      <c r="J196" s="19">
        <v>1</v>
      </c>
      <c r="K196" s="20">
        <v>0</v>
      </c>
      <c r="L196" s="21" t="s">
        <v>666</v>
      </c>
      <c r="M196" s="16"/>
    </row>
    <row r="197" ht="18" customHeight="1" spans="1:13">
      <c r="A197" s="7">
        <v>176</v>
      </c>
      <c r="B197" s="11" t="s">
        <v>361</v>
      </c>
      <c r="C197" s="11" t="s">
        <v>360</v>
      </c>
      <c r="D197" s="11" t="s">
        <v>680</v>
      </c>
      <c r="E197" s="11">
        <v>0</v>
      </c>
      <c r="F197" s="11">
        <v>5.889</v>
      </c>
      <c r="G197" s="11">
        <v>4.799</v>
      </c>
      <c r="H197" s="11">
        <v>4.799</v>
      </c>
      <c r="I197" s="18">
        <v>66.25</v>
      </c>
      <c r="J197" s="19">
        <v>23</v>
      </c>
      <c r="K197" s="20">
        <f t="shared" ref="K197:K202" si="32">ROUND(MIN(H197*9,I197*0.6),1)-J197</f>
        <v>16.8</v>
      </c>
      <c r="L197" s="21" t="s">
        <v>666</v>
      </c>
      <c r="M197" s="16"/>
    </row>
    <row r="198" ht="18" customHeight="1" spans="1:13">
      <c r="A198" s="7">
        <v>177</v>
      </c>
      <c r="B198" s="11" t="s">
        <v>361</v>
      </c>
      <c r="C198" s="11" t="s">
        <v>360</v>
      </c>
      <c r="D198" s="11" t="s">
        <v>547</v>
      </c>
      <c r="E198" s="11">
        <v>0</v>
      </c>
      <c r="F198" s="11">
        <v>7</v>
      </c>
      <c r="G198" s="11">
        <v>7</v>
      </c>
      <c r="H198" s="11">
        <v>7</v>
      </c>
      <c r="I198" s="18">
        <v>22.85</v>
      </c>
      <c r="J198" s="19">
        <v>13</v>
      </c>
      <c r="K198" s="20">
        <f t="shared" si="32"/>
        <v>0.699999999999999</v>
      </c>
      <c r="L198" s="21" t="s">
        <v>666</v>
      </c>
      <c r="M198" s="16"/>
    </row>
    <row r="199" ht="18" customHeight="1" spans="1:13">
      <c r="A199" s="7">
        <v>178</v>
      </c>
      <c r="B199" s="11" t="s">
        <v>361</v>
      </c>
      <c r="C199" s="11" t="s">
        <v>360</v>
      </c>
      <c r="D199" s="11" t="s">
        <v>681</v>
      </c>
      <c r="E199" s="11">
        <v>0.13</v>
      </c>
      <c r="F199" s="11">
        <v>4.9</v>
      </c>
      <c r="G199" s="11">
        <v>1.37</v>
      </c>
      <c r="H199" s="11">
        <v>1.37</v>
      </c>
      <c r="I199" s="18">
        <v>9.2</v>
      </c>
      <c r="J199" s="19">
        <v>6</v>
      </c>
      <c r="K199" s="20">
        <v>0</v>
      </c>
      <c r="L199" s="21" t="s">
        <v>666</v>
      </c>
      <c r="M199" s="16"/>
    </row>
    <row r="200" ht="18" customHeight="1" spans="1:13">
      <c r="A200" s="7">
        <v>179</v>
      </c>
      <c r="B200" s="11" t="s">
        <v>361</v>
      </c>
      <c r="C200" s="11" t="s">
        <v>360</v>
      </c>
      <c r="D200" s="11" t="s">
        <v>682</v>
      </c>
      <c r="E200" s="11">
        <v>0</v>
      </c>
      <c r="F200" s="11">
        <v>22.68</v>
      </c>
      <c r="G200" s="11">
        <v>22.68</v>
      </c>
      <c r="H200" s="11">
        <v>22.68</v>
      </c>
      <c r="I200" s="18">
        <v>162.14</v>
      </c>
      <c r="J200" s="19">
        <v>97</v>
      </c>
      <c r="K200" s="20">
        <f t="shared" si="32"/>
        <v>0.299999999999997</v>
      </c>
      <c r="L200" s="21" t="s">
        <v>666</v>
      </c>
      <c r="M200" s="16"/>
    </row>
    <row r="201" ht="18" customHeight="1" spans="1:13">
      <c r="A201" s="7">
        <v>180</v>
      </c>
      <c r="B201" s="11" t="s">
        <v>361</v>
      </c>
      <c r="C201" s="11" t="s">
        <v>360</v>
      </c>
      <c r="D201" s="11" t="s">
        <v>683</v>
      </c>
      <c r="E201" s="11">
        <v>0</v>
      </c>
      <c r="F201" s="11">
        <v>5.35</v>
      </c>
      <c r="G201" s="11">
        <v>1.42</v>
      </c>
      <c r="H201" s="11">
        <v>1.42</v>
      </c>
      <c r="I201" s="18">
        <v>31.51</v>
      </c>
      <c r="J201" s="19">
        <v>7</v>
      </c>
      <c r="K201" s="20">
        <f t="shared" si="32"/>
        <v>5.8</v>
      </c>
      <c r="L201" s="21" t="s">
        <v>666</v>
      </c>
      <c r="M201" s="16"/>
    </row>
    <row r="202" ht="18" customHeight="1" spans="1:13">
      <c r="A202" s="7">
        <v>181</v>
      </c>
      <c r="B202" s="11" t="s">
        <v>361</v>
      </c>
      <c r="C202" s="11" t="s">
        <v>360</v>
      </c>
      <c r="D202" s="11" t="s">
        <v>684</v>
      </c>
      <c r="E202" s="11">
        <v>0</v>
      </c>
      <c r="F202" s="11">
        <v>5.812</v>
      </c>
      <c r="G202" s="11">
        <v>5.284</v>
      </c>
      <c r="H202" s="11">
        <v>5.284</v>
      </c>
      <c r="I202" s="18">
        <v>22.96</v>
      </c>
      <c r="J202" s="19">
        <v>13</v>
      </c>
      <c r="K202" s="20">
        <f t="shared" si="32"/>
        <v>0.800000000000001</v>
      </c>
      <c r="L202" s="21" t="s">
        <v>666</v>
      </c>
      <c r="M202" s="16"/>
    </row>
    <row r="203" ht="18" customHeight="1" spans="1:13">
      <c r="A203" s="9"/>
      <c r="B203" s="5"/>
      <c r="C203" s="10" t="s">
        <v>685</v>
      </c>
      <c r="D203" s="4"/>
      <c r="E203" s="5"/>
      <c r="F203" s="5"/>
      <c r="G203" s="8">
        <f t="shared" ref="G203:K203" si="33">SUM(G204:G241)</f>
        <v>138.389</v>
      </c>
      <c r="H203" s="8">
        <f t="shared" si="33"/>
        <v>23.89</v>
      </c>
      <c r="I203" s="8"/>
      <c r="J203" s="8">
        <f t="shared" si="33"/>
        <v>154</v>
      </c>
      <c r="K203" s="15">
        <f t="shared" si="33"/>
        <v>103.3</v>
      </c>
      <c r="L203" s="14"/>
      <c r="M203" s="17"/>
    </row>
    <row r="204" ht="18" customHeight="1" spans="1:13">
      <c r="A204" s="7">
        <v>182</v>
      </c>
      <c r="B204" s="11" t="s">
        <v>453</v>
      </c>
      <c r="C204" s="11" t="s">
        <v>685</v>
      </c>
      <c r="D204" s="11" t="s">
        <v>539</v>
      </c>
      <c r="E204" s="11">
        <v>1.985</v>
      </c>
      <c r="F204" s="24">
        <v>2.085</v>
      </c>
      <c r="G204" s="24">
        <v>0.1</v>
      </c>
      <c r="H204" s="24">
        <v>0.1</v>
      </c>
      <c r="I204" s="25">
        <v>2</v>
      </c>
      <c r="J204" s="26">
        <v>1</v>
      </c>
      <c r="K204" s="20">
        <f t="shared" ref="K204:K241" si="34">ROUND(MIN(H204*11,I204*0.85),1)-J204</f>
        <v>0.1</v>
      </c>
      <c r="L204" s="21" t="s">
        <v>686</v>
      </c>
      <c r="M204" s="16"/>
    </row>
    <row r="205" ht="18" customHeight="1" spans="1:13">
      <c r="A205" s="7">
        <v>183</v>
      </c>
      <c r="B205" s="11" t="s">
        <v>453</v>
      </c>
      <c r="C205" s="11" t="s">
        <v>685</v>
      </c>
      <c r="D205" s="11" t="s">
        <v>656</v>
      </c>
      <c r="E205" s="11">
        <v>4.908</v>
      </c>
      <c r="F205" s="24">
        <v>6.007</v>
      </c>
      <c r="G205" s="24">
        <f t="shared" ref="G205:G207" si="35">ABS(F205-E205)</f>
        <v>1.099</v>
      </c>
      <c r="H205" s="24">
        <v>0.3</v>
      </c>
      <c r="I205" s="25">
        <v>6</v>
      </c>
      <c r="J205" s="26">
        <v>2</v>
      </c>
      <c r="K205" s="20">
        <f t="shared" si="34"/>
        <v>1.3</v>
      </c>
      <c r="L205" s="21" t="s">
        <v>686</v>
      </c>
      <c r="M205" s="16"/>
    </row>
    <row r="206" ht="18" customHeight="1" spans="1:13">
      <c r="A206" s="7">
        <v>184</v>
      </c>
      <c r="B206" s="11" t="s">
        <v>453</v>
      </c>
      <c r="C206" s="11" t="s">
        <v>685</v>
      </c>
      <c r="D206" s="11" t="s">
        <v>669</v>
      </c>
      <c r="E206" s="11">
        <v>1.164</v>
      </c>
      <c r="F206" s="24">
        <v>1.264</v>
      </c>
      <c r="G206" s="24">
        <f t="shared" si="35"/>
        <v>0.1</v>
      </c>
      <c r="H206" s="24">
        <v>0.1</v>
      </c>
      <c r="I206" s="25">
        <v>2</v>
      </c>
      <c r="J206" s="26">
        <v>1</v>
      </c>
      <c r="K206" s="20">
        <f t="shared" si="34"/>
        <v>0.1</v>
      </c>
      <c r="L206" s="21" t="s">
        <v>686</v>
      </c>
      <c r="M206" s="16"/>
    </row>
    <row r="207" ht="18" customHeight="1" spans="1:13">
      <c r="A207" s="7">
        <v>185</v>
      </c>
      <c r="B207" s="11" t="s">
        <v>453</v>
      </c>
      <c r="C207" s="11" t="s">
        <v>685</v>
      </c>
      <c r="D207" s="11" t="s">
        <v>687</v>
      </c>
      <c r="E207" s="11">
        <v>16.925</v>
      </c>
      <c r="F207" s="24">
        <v>22.475</v>
      </c>
      <c r="G207" s="24">
        <f t="shared" si="35"/>
        <v>5.55</v>
      </c>
      <c r="H207" s="24">
        <v>0.4</v>
      </c>
      <c r="I207" s="25">
        <v>7</v>
      </c>
      <c r="J207" s="26">
        <v>2</v>
      </c>
      <c r="K207" s="20">
        <f t="shared" si="34"/>
        <v>2.4</v>
      </c>
      <c r="L207" s="21" t="s">
        <v>686</v>
      </c>
      <c r="M207" s="16"/>
    </row>
    <row r="208" ht="18" customHeight="1" spans="1:13">
      <c r="A208" s="7">
        <v>186</v>
      </c>
      <c r="B208" s="11" t="s">
        <v>453</v>
      </c>
      <c r="C208" s="11" t="s">
        <v>685</v>
      </c>
      <c r="D208" s="11" t="s">
        <v>688</v>
      </c>
      <c r="E208" s="11">
        <v>230.303</v>
      </c>
      <c r="F208" s="24">
        <v>305.724</v>
      </c>
      <c r="G208" s="24">
        <v>3.101</v>
      </c>
      <c r="H208" s="24">
        <v>3.101</v>
      </c>
      <c r="I208" s="25">
        <v>50</v>
      </c>
      <c r="J208" s="26">
        <v>21</v>
      </c>
      <c r="K208" s="20">
        <f t="shared" si="34"/>
        <v>13.1</v>
      </c>
      <c r="L208" s="21" t="s">
        <v>686</v>
      </c>
      <c r="M208" s="16"/>
    </row>
    <row r="209" ht="18" customHeight="1" spans="1:13">
      <c r="A209" s="7">
        <v>187</v>
      </c>
      <c r="B209" s="11" t="s">
        <v>453</v>
      </c>
      <c r="C209" s="11" t="s">
        <v>685</v>
      </c>
      <c r="D209" s="11" t="s">
        <v>603</v>
      </c>
      <c r="E209" s="11">
        <v>2.595</v>
      </c>
      <c r="F209" s="24">
        <v>10.374</v>
      </c>
      <c r="G209" s="24">
        <f t="shared" ref="G209:G211" si="36">ABS(F209-E209)</f>
        <v>7.779</v>
      </c>
      <c r="H209" s="24">
        <v>0.9</v>
      </c>
      <c r="I209" s="25">
        <v>15</v>
      </c>
      <c r="J209" s="26">
        <v>6</v>
      </c>
      <c r="K209" s="20">
        <f t="shared" si="34"/>
        <v>3.9</v>
      </c>
      <c r="L209" s="21" t="s">
        <v>686</v>
      </c>
      <c r="M209" s="16"/>
    </row>
    <row r="210" ht="18" customHeight="1" spans="1:13">
      <c r="A210" s="7">
        <v>188</v>
      </c>
      <c r="B210" s="11" t="s">
        <v>453</v>
      </c>
      <c r="C210" s="11" t="s">
        <v>685</v>
      </c>
      <c r="D210" s="11" t="s">
        <v>512</v>
      </c>
      <c r="E210" s="11">
        <v>1.443</v>
      </c>
      <c r="F210" s="24">
        <v>3.896</v>
      </c>
      <c r="G210" s="24">
        <f t="shared" si="36"/>
        <v>2.453</v>
      </c>
      <c r="H210" s="24">
        <v>0.3</v>
      </c>
      <c r="I210" s="25">
        <v>6</v>
      </c>
      <c r="J210" s="26">
        <v>2</v>
      </c>
      <c r="K210" s="20">
        <f t="shared" si="34"/>
        <v>1.3</v>
      </c>
      <c r="L210" s="21" t="s">
        <v>686</v>
      </c>
      <c r="M210" s="16"/>
    </row>
    <row r="211" ht="18" customHeight="1" spans="1:13">
      <c r="A211" s="7">
        <v>189</v>
      </c>
      <c r="B211" s="11" t="s">
        <v>453</v>
      </c>
      <c r="C211" s="11" t="s">
        <v>685</v>
      </c>
      <c r="D211" s="11" t="s">
        <v>540</v>
      </c>
      <c r="E211" s="11">
        <v>0.235</v>
      </c>
      <c r="F211" s="24">
        <v>3.235</v>
      </c>
      <c r="G211" s="24">
        <f t="shared" si="36"/>
        <v>3</v>
      </c>
      <c r="H211" s="24">
        <v>0.518</v>
      </c>
      <c r="I211" s="25">
        <f>H211*11/0.85</f>
        <v>6.70352941176471</v>
      </c>
      <c r="J211" s="26">
        <v>3</v>
      </c>
      <c r="K211" s="20">
        <f t="shared" si="34"/>
        <v>2.7</v>
      </c>
      <c r="L211" s="21" t="s">
        <v>686</v>
      </c>
      <c r="M211" s="16"/>
    </row>
    <row r="212" ht="18" customHeight="1" spans="1:13">
      <c r="A212" s="7">
        <v>190</v>
      </c>
      <c r="B212" s="11" t="s">
        <v>453</v>
      </c>
      <c r="C212" s="11" t="s">
        <v>685</v>
      </c>
      <c r="D212" s="11" t="s">
        <v>589</v>
      </c>
      <c r="E212" s="11">
        <v>0</v>
      </c>
      <c r="F212" s="24">
        <v>18.798</v>
      </c>
      <c r="G212" s="24">
        <v>1.2</v>
      </c>
      <c r="H212" s="24">
        <v>1.2</v>
      </c>
      <c r="I212" s="25">
        <v>20</v>
      </c>
      <c r="J212" s="26">
        <v>8</v>
      </c>
      <c r="K212" s="20">
        <f t="shared" si="34"/>
        <v>5.2</v>
      </c>
      <c r="L212" s="21" t="s">
        <v>686</v>
      </c>
      <c r="M212" s="16"/>
    </row>
    <row r="213" ht="18" customHeight="1" spans="1:13">
      <c r="A213" s="7">
        <v>191</v>
      </c>
      <c r="B213" s="11" t="s">
        <v>453</v>
      </c>
      <c r="C213" s="11" t="s">
        <v>685</v>
      </c>
      <c r="D213" s="11" t="s">
        <v>545</v>
      </c>
      <c r="E213" s="11">
        <v>0.189</v>
      </c>
      <c r="F213" s="24">
        <v>7.641</v>
      </c>
      <c r="G213" s="24">
        <f t="shared" ref="G213:G217" si="37">ABS(F213-E213)</f>
        <v>7.452</v>
      </c>
      <c r="H213" s="24">
        <v>1</v>
      </c>
      <c r="I213" s="25">
        <v>16</v>
      </c>
      <c r="J213" s="26">
        <v>7</v>
      </c>
      <c r="K213" s="20">
        <f t="shared" si="34"/>
        <v>4</v>
      </c>
      <c r="L213" s="21" t="s">
        <v>686</v>
      </c>
      <c r="M213" s="16"/>
    </row>
    <row r="214" ht="18" customHeight="1" spans="1:13">
      <c r="A214" s="7">
        <v>192</v>
      </c>
      <c r="B214" s="11" t="s">
        <v>453</v>
      </c>
      <c r="C214" s="11" t="s">
        <v>685</v>
      </c>
      <c r="D214" s="11" t="s">
        <v>590</v>
      </c>
      <c r="E214" s="11">
        <v>0.981</v>
      </c>
      <c r="F214" s="24">
        <v>5.578</v>
      </c>
      <c r="G214" s="24">
        <f t="shared" si="37"/>
        <v>4.597</v>
      </c>
      <c r="H214" s="24">
        <v>0.6</v>
      </c>
      <c r="I214" s="25">
        <v>11</v>
      </c>
      <c r="J214" s="26">
        <v>4</v>
      </c>
      <c r="K214" s="20">
        <f t="shared" si="34"/>
        <v>2.6</v>
      </c>
      <c r="L214" s="21" t="s">
        <v>686</v>
      </c>
      <c r="M214" s="16"/>
    </row>
    <row r="215" ht="18" customHeight="1" spans="1:13">
      <c r="A215" s="7">
        <v>193</v>
      </c>
      <c r="B215" s="11" t="s">
        <v>453</v>
      </c>
      <c r="C215" s="11" t="s">
        <v>685</v>
      </c>
      <c r="D215" s="11" t="s">
        <v>601</v>
      </c>
      <c r="E215" s="11">
        <v>7.007</v>
      </c>
      <c r="F215" s="24">
        <v>14.493</v>
      </c>
      <c r="G215" s="24">
        <f t="shared" si="37"/>
        <v>7.486</v>
      </c>
      <c r="H215" s="24">
        <v>1.3</v>
      </c>
      <c r="I215" s="25">
        <v>22</v>
      </c>
      <c r="J215" s="26">
        <v>9</v>
      </c>
      <c r="K215" s="20">
        <f t="shared" si="34"/>
        <v>5.3</v>
      </c>
      <c r="L215" s="21" t="s">
        <v>686</v>
      </c>
      <c r="M215" s="16"/>
    </row>
    <row r="216" ht="18" customHeight="1" spans="1:13">
      <c r="A216" s="7">
        <v>194</v>
      </c>
      <c r="B216" s="11" t="s">
        <v>453</v>
      </c>
      <c r="C216" s="11" t="s">
        <v>685</v>
      </c>
      <c r="D216" s="11" t="s">
        <v>670</v>
      </c>
      <c r="E216" s="11">
        <v>1.938</v>
      </c>
      <c r="F216" s="24">
        <v>2.996</v>
      </c>
      <c r="G216" s="24">
        <f t="shared" si="37"/>
        <v>1.058</v>
      </c>
      <c r="H216" s="24">
        <v>0.2</v>
      </c>
      <c r="I216" s="25">
        <v>4</v>
      </c>
      <c r="J216" s="26">
        <v>1</v>
      </c>
      <c r="K216" s="20">
        <f t="shared" si="34"/>
        <v>1.2</v>
      </c>
      <c r="L216" s="21" t="s">
        <v>686</v>
      </c>
      <c r="M216" s="16"/>
    </row>
    <row r="217" ht="18" customHeight="1" spans="1:13">
      <c r="A217" s="7">
        <v>195</v>
      </c>
      <c r="B217" s="11" t="s">
        <v>453</v>
      </c>
      <c r="C217" s="11" t="s">
        <v>685</v>
      </c>
      <c r="D217" s="11" t="s">
        <v>671</v>
      </c>
      <c r="E217" s="11">
        <v>0.032</v>
      </c>
      <c r="F217" s="24">
        <v>6.827</v>
      </c>
      <c r="G217" s="24">
        <f t="shared" si="37"/>
        <v>6.795</v>
      </c>
      <c r="H217" s="24">
        <v>0.4</v>
      </c>
      <c r="I217" s="25">
        <v>7</v>
      </c>
      <c r="J217" s="26">
        <v>2</v>
      </c>
      <c r="K217" s="20">
        <f t="shared" si="34"/>
        <v>2.4</v>
      </c>
      <c r="L217" s="21" t="s">
        <v>686</v>
      </c>
      <c r="M217" s="16"/>
    </row>
    <row r="218" ht="18" customHeight="1" spans="1:13">
      <c r="A218" s="7">
        <v>196</v>
      </c>
      <c r="B218" s="11" t="s">
        <v>453</v>
      </c>
      <c r="C218" s="11" t="s">
        <v>685</v>
      </c>
      <c r="D218" s="11" t="s">
        <v>689</v>
      </c>
      <c r="E218" s="11">
        <v>0.149</v>
      </c>
      <c r="F218" s="24">
        <v>14.247</v>
      </c>
      <c r="G218" s="27">
        <v>9.1</v>
      </c>
      <c r="H218" s="24">
        <v>1.8</v>
      </c>
      <c r="I218" s="25">
        <v>30</v>
      </c>
      <c r="J218" s="26">
        <v>12</v>
      </c>
      <c r="K218" s="20">
        <f t="shared" si="34"/>
        <v>7.8</v>
      </c>
      <c r="L218" s="21" t="s">
        <v>686</v>
      </c>
      <c r="M218" s="16"/>
    </row>
    <row r="219" ht="18" customHeight="1" spans="1:13">
      <c r="A219" s="7">
        <v>197</v>
      </c>
      <c r="B219" s="11" t="s">
        <v>453</v>
      </c>
      <c r="C219" s="11" t="s">
        <v>685</v>
      </c>
      <c r="D219" s="11" t="s">
        <v>591</v>
      </c>
      <c r="E219" s="11">
        <v>0.413</v>
      </c>
      <c r="F219" s="24">
        <v>8.873</v>
      </c>
      <c r="G219" s="24">
        <f t="shared" ref="G219:G223" si="38">ABS(F219-E219)</f>
        <v>8.46</v>
      </c>
      <c r="H219" s="24">
        <v>2.433</v>
      </c>
      <c r="I219" s="28">
        <v>25</v>
      </c>
      <c r="J219" s="26">
        <v>17</v>
      </c>
      <c r="K219" s="20">
        <f t="shared" si="34"/>
        <v>4.3</v>
      </c>
      <c r="L219" s="21" t="s">
        <v>686</v>
      </c>
      <c r="M219" s="16"/>
    </row>
    <row r="220" ht="18" customHeight="1" spans="1:13">
      <c r="A220" s="7">
        <v>198</v>
      </c>
      <c r="B220" s="11" t="s">
        <v>453</v>
      </c>
      <c r="C220" s="11" t="s">
        <v>685</v>
      </c>
      <c r="D220" s="11" t="s">
        <v>690</v>
      </c>
      <c r="E220" s="11">
        <v>1.117</v>
      </c>
      <c r="F220" s="24">
        <v>1.217</v>
      </c>
      <c r="G220" s="24">
        <f t="shared" si="38"/>
        <v>0.1</v>
      </c>
      <c r="H220" s="24">
        <v>0.1</v>
      </c>
      <c r="I220" s="25">
        <v>2</v>
      </c>
      <c r="J220" s="26">
        <v>1</v>
      </c>
      <c r="K220" s="20">
        <f t="shared" si="34"/>
        <v>0.1</v>
      </c>
      <c r="L220" s="21" t="s">
        <v>686</v>
      </c>
      <c r="M220" s="16"/>
    </row>
    <row r="221" ht="18" customHeight="1" spans="1:13">
      <c r="A221" s="7">
        <v>199</v>
      </c>
      <c r="B221" s="11" t="s">
        <v>453</v>
      </c>
      <c r="C221" s="11" t="s">
        <v>685</v>
      </c>
      <c r="D221" s="11" t="s">
        <v>691</v>
      </c>
      <c r="E221" s="11">
        <v>1.107</v>
      </c>
      <c r="F221" s="24">
        <v>3.602</v>
      </c>
      <c r="G221" s="24">
        <f t="shared" si="38"/>
        <v>2.495</v>
      </c>
      <c r="H221" s="24">
        <v>0.4</v>
      </c>
      <c r="I221" s="25">
        <v>6</v>
      </c>
      <c r="J221" s="26">
        <v>2</v>
      </c>
      <c r="K221" s="20">
        <f t="shared" si="34"/>
        <v>2.4</v>
      </c>
      <c r="L221" s="21" t="s">
        <v>686</v>
      </c>
      <c r="M221" s="16"/>
    </row>
    <row r="222" ht="18" customHeight="1" spans="1:13">
      <c r="A222" s="7">
        <v>200</v>
      </c>
      <c r="B222" s="11" t="s">
        <v>453</v>
      </c>
      <c r="C222" s="11" t="s">
        <v>685</v>
      </c>
      <c r="D222" s="11" t="s">
        <v>673</v>
      </c>
      <c r="E222" s="11">
        <v>2.151</v>
      </c>
      <c r="F222" s="24">
        <v>3.482</v>
      </c>
      <c r="G222" s="24">
        <f t="shared" si="38"/>
        <v>1.331</v>
      </c>
      <c r="H222" s="24">
        <v>0.4</v>
      </c>
      <c r="I222" s="25">
        <v>7</v>
      </c>
      <c r="J222" s="26">
        <v>2</v>
      </c>
      <c r="K222" s="20">
        <f t="shared" si="34"/>
        <v>2.4</v>
      </c>
      <c r="L222" s="21" t="s">
        <v>686</v>
      </c>
      <c r="M222" s="16"/>
    </row>
    <row r="223" ht="18" customHeight="1" spans="1:13">
      <c r="A223" s="7">
        <v>201</v>
      </c>
      <c r="B223" s="11" t="s">
        <v>453</v>
      </c>
      <c r="C223" s="11" t="s">
        <v>685</v>
      </c>
      <c r="D223" s="11" t="s">
        <v>675</v>
      </c>
      <c r="E223" s="11">
        <v>0.035</v>
      </c>
      <c r="F223" s="24">
        <v>5.26</v>
      </c>
      <c r="G223" s="24">
        <f t="shared" si="38"/>
        <v>5.225</v>
      </c>
      <c r="H223" s="24">
        <v>0.2</v>
      </c>
      <c r="I223" s="25">
        <v>5</v>
      </c>
      <c r="J223" s="26">
        <v>1</v>
      </c>
      <c r="K223" s="20">
        <f t="shared" si="34"/>
        <v>1.2</v>
      </c>
      <c r="L223" s="21" t="s">
        <v>686</v>
      </c>
      <c r="M223" s="16"/>
    </row>
    <row r="224" ht="18" customHeight="1" spans="1:13">
      <c r="A224" s="7">
        <v>202</v>
      </c>
      <c r="B224" s="11" t="s">
        <v>453</v>
      </c>
      <c r="C224" s="11" t="s">
        <v>685</v>
      </c>
      <c r="D224" s="11" t="s">
        <v>692</v>
      </c>
      <c r="E224" s="11">
        <v>0.869</v>
      </c>
      <c r="F224" s="11">
        <v>13.616</v>
      </c>
      <c r="G224" s="11">
        <v>1.2</v>
      </c>
      <c r="H224" s="11">
        <v>1.2</v>
      </c>
      <c r="I224" s="18">
        <v>20</v>
      </c>
      <c r="J224" s="19">
        <v>8</v>
      </c>
      <c r="K224" s="20">
        <f t="shared" si="34"/>
        <v>5.2</v>
      </c>
      <c r="L224" s="21" t="s">
        <v>686</v>
      </c>
      <c r="M224" s="16"/>
    </row>
    <row r="225" ht="18" customHeight="1" spans="1:13">
      <c r="A225" s="7">
        <v>203</v>
      </c>
      <c r="B225" s="11" t="s">
        <v>453</v>
      </c>
      <c r="C225" s="11" t="s">
        <v>685</v>
      </c>
      <c r="D225" s="11" t="s">
        <v>599</v>
      </c>
      <c r="E225" s="11">
        <v>2.22</v>
      </c>
      <c r="F225" s="11">
        <v>2.402</v>
      </c>
      <c r="G225" s="11">
        <f t="shared" ref="G225:G241" si="39">ABS(F225-E225)</f>
        <v>0.182</v>
      </c>
      <c r="H225" s="11">
        <v>0.182</v>
      </c>
      <c r="I225" s="18">
        <v>4</v>
      </c>
      <c r="J225" s="19">
        <v>1</v>
      </c>
      <c r="K225" s="20">
        <f t="shared" si="34"/>
        <v>1</v>
      </c>
      <c r="L225" s="21" t="s">
        <v>686</v>
      </c>
      <c r="M225" s="16"/>
    </row>
    <row r="226" ht="18" customHeight="1" spans="1:13">
      <c r="A226" s="7">
        <v>204</v>
      </c>
      <c r="B226" s="11" t="s">
        <v>453</v>
      </c>
      <c r="C226" s="11" t="s">
        <v>685</v>
      </c>
      <c r="D226" s="11" t="s">
        <v>693</v>
      </c>
      <c r="E226" s="11">
        <v>1.579</v>
      </c>
      <c r="F226" s="11">
        <v>1.679</v>
      </c>
      <c r="G226" s="11">
        <f t="shared" si="39"/>
        <v>0.1</v>
      </c>
      <c r="H226" s="11">
        <v>0.1</v>
      </c>
      <c r="I226" s="18">
        <v>2</v>
      </c>
      <c r="J226" s="19">
        <v>1</v>
      </c>
      <c r="K226" s="20">
        <f t="shared" si="34"/>
        <v>0.1</v>
      </c>
      <c r="L226" s="21" t="s">
        <v>686</v>
      </c>
      <c r="M226" s="16"/>
    </row>
    <row r="227" ht="18" customHeight="1" spans="1:13">
      <c r="A227" s="7">
        <v>205</v>
      </c>
      <c r="B227" s="11" t="s">
        <v>453</v>
      </c>
      <c r="C227" s="11" t="s">
        <v>685</v>
      </c>
      <c r="D227" s="11" t="s">
        <v>694</v>
      </c>
      <c r="E227" s="11">
        <v>0.767</v>
      </c>
      <c r="F227" s="11">
        <v>9.139</v>
      </c>
      <c r="G227" s="11">
        <f t="shared" si="39"/>
        <v>8.372</v>
      </c>
      <c r="H227" s="11">
        <v>0.367</v>
      </c>
      <c r="I227" s="18">
        <v>6</v>
      </c>
      <c r="J227" s="19">
        <v>2</v>
      </c>
      <c r="K227" s="20">
        <f t="shared" si="34"/>
        <v>2</v>
      </c>
      <c r="L227" s="21" t="s">
        <v>686</v>
      </c>
      <c r="M227" s="16"/>
    </row>
    <row r="228" ht="18" customHeight="1" spans="1:13">
      <c r="A228" s="7">
        <v>206</v>
      </c>
      <c r="B228" s="11" t="s">
        <v>453</v>
      </c>
      <c r="C228" s="11" t="s">
        <v>685</v>
      </c>
      <c r="D228" s="11" t="s">
        <v>595</v>
      </c>
      <c r="E228" s="11">
        <v>1.273</v>
      </c>
      <c r="F228" s="11">
        <v>3.976</v>
      </c>
      <c r="G228" s="11">
        <f t="shared" si="39"/>
        <v>2.703</v>
      </c>
      <c r="H228" s="11">
        <v>0.4</v>
      </c>
      <c r="I228" s="18">
        <v>9</v>
      </c>
      <c r="J228" s="19">
        <v>2</v>
      </c>
      <c r="K228" s="20">
        <f t="shared" si="34"/>
        <v>2.4</v>
      </c>
      <c r="L228" s="21" t="s">
        <v>686</v>
      </c>
      <c r="M228" s="16"/>
    </row>
    <row r="229" ht="18" customHeight="1" spans="1:13">
      <c r="A229" s="7">
        <v>207</v>
      </c>
      <c r="B229" s="11" t="s">
        <v>453</v>
      </c>
      <c r="C229" s="11" t="s">
        <v>685</v>
      </c>
      <c r="D229" s="11" t="s">
        <v>596</v>
      </c>
      <c r="E229" s="11">
        <v>0.16</v>
      </c>
      <c r="F229" s="11">
        <v>1.494</v>
      </c>
      <c r="G229" s="11">
        <f t="shared" si="39"/>
        <v>1.334</v>
      </c>
      <c r="H229" s="11">
        <v>0.4</v>
      </c>
      <c r="I229" s="18">
        <v>7</v>
      </c>
      <c r="J229" s="19">
        <v>2</v>
      </c>
      <c r="K229" s="20">
        <f t="shared" si="34"/>
        <v>2.4</v>
      </c>
      <c r="L229" s="21" t="s">
        <v>686</v>
      </c>
      <c r="M229" s="16"/>
    </row>
    <row r="230" ht="18" customHeight="1" spans="1:13">
      <c r="A230" s="7">
        <v>208</v>
      </c>
      <c r="B230" s="11" t="s">
        <v>453</v>
      </c>
      <c r="C230" s="11" t="s">
        <v>685</v>
      </c>
      <c r="D230" s="11" t="s">
        <v>678</v>
      </c>
      <c r="E230" s="11">
        <v>3.009</v>
      </c>
      <c r="F230" s="11">
        <v>3.109</v>
      </c>
      <c r="G230" s="11">
        <f t="shared" si="39"/>
        <v>0.1</v>
      </c>
      <c r="H230" s="11">
        <v>0.1</v>
      </c>
      <c r="I230" s="18">
        <v>2</v>
      </c>
      <c r="J230" s="19">
        <v>1</v>
      </c>
      <c r="K230" s="20">
        <f t="shared" si="34"/>
        <v>0.1</v>
      </c>
      <c r="L230" s="21" t="s">
        <v>686</v>
      </c>
      <c r="M230" s="16"/>
    </row>
    <row r="231" ht="18" customHeight="1" spans="1:13">
      <c r="A231" s="7">
        <v>209</v>
      </c>
      <c r="B231" s="11" t="s">
        <v>453</v>
      </c>
      <c r="C231" s="11" t="s">
        <v>685</v>
      </c>
      <c r="D231" s="11" t="s">
        <v>597</v>
      </c>
      <c r="E231" s="11">
        <v>2.905</v>
      </c>
      <c r="F231" s="11">
        <v>3.005</v>
      </c>
      <c r="G231" s="11">
        <f t="shared" si="39"/>
        <v>0.1</v>
      </c>
      <c r="H231" s="11">
        <v>0.1</v>
      </c>
      <c r="I231" s="18">
        <v>2</v>
      </c>
      <c r="J231" s="19">
        <v>1</v>
      </c>
      <c r="K231" s="20">
        <f t="shared" si="34"/>
        <v>0.1</v>
      </c>
      <c r="L231" s="21" t="s">
        <v>686</v>
      </c>
      <c r="M231" s="16"/>
    </row>
    <row r="232" ht="18" customHeight="1" spans="1:13">
      <c r="A232" s="7">
        <v>210</v>
      </c>
      <c r="B232" s="11" t="s">
        <v>453</v>
      </c>
      <c r="C232" s="11" t="s">
        <v>685</v>
      </c>
      <c r="D232" s="11" t="s">
        <v>598</v>
      </c>
      <c r="E232" s="11">
        <v>0.98</v>
      </c>
      <c r="F232" s="11">
        <v>3.631</v>
      </c>
      <c r="G232" s="11">
        <f t="shared" si="39"/>
        <v>2.651</v>
      </c>
      <c r="H232" s="11">
        <v>0.3</v>
      </c>
      <c r="I232" s="18">
        <v>6</v>
      </c>
      <c r="J232" s="19">
        <v>2</v>
      </c>
      <c r="K232" s="20">
        <f t="shared" si="34"/>
        <v>1.3</v>
      </c>
      <c r="L232" s="21" t="s">
        <v>686</v>
      </c>
      <c r="M232" s="16"/>
    </row>
    <row r="233" ht="18" customHeight="1" spans="1:13">
      <c r="A233" s="7">
        <v>211</v>
      </c>
      <c r="B233" s="11" t="s">
        <v>453</v>
      </c>
      <c r="C233" s="11" t="s">
        <v>685</v>
      </c>
      <c r="D233" s="11" t="s">
        <v>546</v>
      </c>
      <c r="E233" s="11">
        <v>0.898</v>
      </c>
      <c r="F233" s="11">
        <v>5.737</v>
      </c>
      <c r="G233" s="11">
        <f t="shared" si="39"/>
        <v>4.839</v>
      </c>
      <c r="H233" s="11">
        <v>0.7</v>
      </c>
      <c r="I233" s="18">
        <v>11</v>
      </c>
      <c r="J233" s="19">
        <v>4</v>
      </c>
      <c r="K233" s="20">
        <f t="shared" si="34"/>
        <v>3.7</v>
      </c>
      <c r="L233" s="21" t="s">
        <v>686</v>
      </c>
      <c r="M233" s="16"/>
    </row>
    <row r="234" ht="18" customHeight="1" spans="1:13">
      <c r="A234" s="7">
        <v>212</v>
      </c>
      <c r="B234" s="11" t="s">
        <v>453</v>
      </c>
      <c r="C234" s="11" t="s">
        <v>685</v>
      </c>
      <c r="D234" s="11" t="s">
        <v>679</v>
      </c>
      <c r="E234" s="11">
        <v>4.529</v>
      </c>
      <c r="F234" s="11">
        <v>12.655</v>
      </c>
      <c r="G234" s="11">
        <f t="shared" si="39"/>
        <v>8.126</v>
      </c>
      <c r="H234" s="11">
        <v>1.193</v>
      </c>
      <c r="I234" s="18">
        <v>19</v>
      </c>
      <c r="J234" s="19">
        <v>8</v>
      </c>
      <c r="K234" s="20">
        <f t="shared" si="34"/>
        <v>5.1</v>
      </c>
      <c r="L234" s="21" t="s">
        <v>686</v>
      </c>
      <c r="M234" s="16"/>
    </row>
    <row r="235" ht="18" customHeight="1" spans="1:13">
      <c r="A235" s="7">
        <v>213</v>
      </c>
      <c r="B235" s="11" t="s">
        <v>453</v>
      </c>
      <c r="C235" s="11" t="s">
        <v>685</v>
      </c>
      <c r="D235" s="11" t="s">
        <v>680</v>
      </c>
      <c r="E235" s="11">
        <v>0.281</v>
      </c>
      <c r="F235" s="11">
        <v>8.27</v>
      </c>
      <c r="G235" s="11">
        <f t="shared" si="39"/>
        <v>7.989</v>
      </c>
      <c r="H235" s="11">
        <v>0.6</v>
      </c>
      <c r="I235" s="18">
        <v>10</v>
      </c>
      <c r="J235" s="19">
        <v>4</v>
      </c>
      <c r="K235" s="20">
        <f t="shared" si="34"/>
        <v>2.6</v>
      </c>
      <c r="L235" s="21" t="s">
        <v>686</v>
      </c>
      <c r="M235" s="16"/>
    </row>
    <row r="236" ht="18" customHeight="1" spans="1:13">
      <c r="A236" s="7">
        <v>214</v>
      </c>
      <c r="B236" s="11" t="s">
        <v>453</v>
      </c>
      <c r="C236" s="11" t="s">
        <v>685</v>
      </c>
      <c r="D236" s="11" t="s">
        <v>547</v>
      </c>
      <c r="E236" s="11">
        <v>0.324</v>
      </c>
      <c r="F236" s="11">
        <v>1.584</v>
      </c>
      <c r="G236" s="11">
        <f t="shared" si="39"/>
        <v>1.26</v>
      </c>
      <c r="H236" s="11">
        <v>0.2</v>
      </c>
      <c r="I236" s="18">
        <v>4</v>
      </c>
      <c r="J236" s="19">
        <v>1</v>
      </c>
      <c r="K236" s="20">
        <f t="shared" si="34"/>
        <v>1.2</v>
      </c>
      <c r="L236" s="21" t="s">
        <v>686</v>
      </c>
      <c r="M236" s="16"/>
    </row>
    <row r="237" ht="18" customHeight="1" spans="1:13">
      <c r="A237" s="7">
        <v>215</v>
      </c>
      <c r="B237" s="11" t="s">
        <v>453</v>
      </c>
      <c r="C237" s="11" t="s">
        <v>685</v>
      </c>
      <c r="D237" s="11" t="s">
        <v>682</v>
      </c>
      <c r="E237" s="11">
        <v>1.321</v>
      </c>
      <c r="F237" s="11">
        <v>4.823</v>
      </c>
      <c r="G237" s="11">
        <f t="shared" si="39"/>
        <v>3.502</v>
      </c>
      <c r="H237" s="11">
        <v>0.696</v>
      </c>
      <c r="I237" s="18">
        <f>H237*11/0.85</f>
        <v>9.00705882352941</v>
      </c>
      <c r="J237" s="19">
        <v>4</v>
      </c>
      <c r="K237" s="20">
        <f t="shared" si="34"/>
        <v>3.7</v>
      </c>
      <c r="L237" s="21" t="s">
        <v>686</v>
      </c>
      <c r="M237" s="16"/>
    </row>
    <row r="238" ht="18" customHeight="1" spans="1:13">
      <c r="A238" s="7">
        <v>216</v>
      </c>
      <c r="B238" s="11" t="s">
        <v>453</v>
      </c>
      <c r="C238" s="11" t="s">
        <v>685</v>
      </c>
      <c r="D238" s="11" t="s">
        <v>695</v>
      </c>
      <c r="E238" s="11">
        <v>1.712</v>
      </c>
      <c r="F238" s="11">
        <v>4.481</v>
      </c>
      <c r="G238" s="11">
        <f t="shared" si="39"/>
        <v>2.769</v>
      </c>
      <c r="H238" s="11">
        <v>0.4</v>
      </c>
      <c r="I238" s="18">
        <v>7</v>
      </c>
      <c r="J238" s="19">
        <v>2</v>
      </c>
      <c r="K238" s="20">
        <f t="shared" si="34"/>
        <v>2.4</v>
      </c>
      <c r="L238" s="21" t="s">
        <v>686</v>
      </c>
      <c r="M238" s="16"/>
    </row>
    <row r="239" ht="18" customHeight="1" spans="1:13">
      <c r="A239" s="7">
        <v>217</v>
      </c>
      <c r="B239" s="11" t="s">
        <v>453</v>
      </c>
      <c r="C239" s="11" t="s">
        <v>685</v>
      </c>
      <c r="D239" s="11" t="s">
        <v>696</v>
      </c>
      <c r="E239" s="11">
        <v>3.288</v>
      </c>
      <c r="F239" s="11">
        <v>5.812</v>
      </c>
      <c r="G239" s="11">
        <f t="shared" si="39"/>
        <v>2.524</v>
      </c>
      <c r="H239" s="11">
        <v>0.3</v>
      </c>
      <c r="I239" s="18">
        <v>6</v>
      </c>
      <c r="J239" s="19">
        <v>2</v>
      </c>
      <c r="K239" s="20">
        <f t="shared" si="34"/>
        <v>1.3</v>
      </c>
      <c r="L239" s="21" t="s">
        <v>686</v>
      </c>
      <c r="M239" s="16"/>
    </row>
    <row r="240" ht="18" customHeight="1" spans="1:13">
      <c r="A240" s="7">
        <v>218</v>
      </c>
      <c r="B240" s="11" t="s">
        <v>453</v>
      </c>
      <c r="C240" s="11" t="s">
        <v>685</v>
      </c>
      <c r="D240" s="11" t="s">
        <v>697</v>
      </c>
      <c r="E240" s="11">
        <v>1.242</v>
      </c>
      <c r="F240" s="11">
        <v>6.293</v>
      </c>
      <c r="G240" s="11">
        <f t="shared" si="39"/>
        <v>5.051</v>
      </c>
      <c r="H240" s="11">
        <v>0.4</v>
      </c>
      <c r="I240" s="18">
        <v>8</v>
      </c>
      <c r="J240" s="19">
        <v>2</v>
      </c>
      <c r="K240" s="20">
        <f t="shared" si="34"/>
        <v>2.4</v>
      </c>
      <c r="L240" s="21" t="s">
        <v>686</v>
      </c>
      <c r="M240" s="16"/>
    </row>
    <row r="241" ht="18" customHeight="1" spans="1:13">
      <c r="A241" s="7">
        <v>219</v>
      </c>
      <c r="B241" s="11" t="s">
        <v>453</v>
      </c>
      <c r="C241" s="11" t="s">
        <v>685</v>
      </c>
      <c r="D241" s="11" t="s">
        <v>698</v>
      </c>
      <c r="E241" s="11">
        <v>2.315</v>
      </c>
      <c r="F241" s="11">
        <v>9.421</v>
      </c>
      <c r="G241" s="11">
        <f t="shared" si="39"/>
        <v>7.106</v>
      </c>
      <c r="H241" s="11">
        <v>0.5</v>
      </c>
      <c r="I241" s="18">
        <v>9</v>
      </c>
      <c r="J241" s="19">
        <v>3</v>
      </c>
      <c r="K241" s="20">
        <f t="shared" si="34"/>
        <v>2.5</v>
      </c>
      <c r="L241" s="21" t="s">
        <v>686</v>
      </c>
      <c r="M241" s="16"/>
    </row>
    <row r="242" ht="18" customHeight="1" spans="1:13">
      <c r="A242" s="9"/>
      <c r="B242" s="5"/>
      <c r="C242" s="10" t="s">
        <v>452</v>
      </c>
      <c r="D242" s="4"/>
      <c r="E242" s="5"/>
      <c r="F242" s="5"/>
      <c r="G242" s="8">
        <f t="shared" ref="G242:K242" si="40">SUM(G243:G247)</f>
        <v>0.6</v>
      </c>
      <c r="H242" s="8">
        <f t="shared" si="40"/>
        <v>0.6</v>
      </c>
      <c r="I242" s="8"/>
      <c r="J242" s="8">
        <f t="shared" si="40"/>
        <v>5</v>
      </c>
      <c r="K242" s="15">
        <f t="shared" si="40"/>
        <v>1.6</v>
      </c>
      <c r="L242" s="14"/>
      <c r="M242" s="17"/>
    </row>
    <row r="243" ht="18" customHeight="1" spans="1:13">
      <c r="A243" s="7">
        <v>220</v>
      </c>
      <c r="B243" s="11" t="s">
        <v>453</v>
      </c>
      <c r="C243" s="11" t="s">
        <v>452</v>
      </c>
      <c r="D243" s="7" t="s">
        <v>689</v>
      </c>
      <c r="E243" s="7">
        <v>0.4</v>
      </c>
      <c r="F243" s="7">
        <v>0.6</v>
      </c>
      <c r="G243" s="11">
        <f>ABS(F243-E243)</f>
        <v>0.2</v>
      </c>
      <c r="H243" s="7">
        <v>0.2</v>
      </c>
      <c r="I243" s="18">
        <v>3</v>
      </c>
      <c r="J243" s="19">
        <v>1</v>
      </c>
      <c r="K243" s="20">
        <f t="shared" ref="K243:K247" si="41">ROUND(MIN(H243*11,I243*0.85),1)-J243</f>
        <v>1.2</v>
      </c>
      <c r="L243" s="21" t="s">
        <v>686</v>
      </c>
      <c r="M243" s="16"/>
    </row>
    <row r="244" ht="18" customHeight="1" spans="1:13">
      <c r="A244" s="7">
        <v>221</v>
      </c>
      <c r="B244" s="11" t="s">
        <v>453</v>
      </c>
      <c r="C244" s="11" t="s">
        <v>452</v>
      </c>
      <c r="D244" s="7" t="s">
        <v>592</v>
      </c>
      <c r="E244" s="7">
        <v>1.8</v>
      </c>
      <c r="F244" s="7">
        <v>1.9</v>
      </c>
      <c r="G244" s="7">
        <v>0.1</v>
      </c>
      <c r="H244" s="7">
        <v>0.1</v>
      </c>
      <c r="I244" s="18">
        <v>1.75</v>
      </c>
      <c r="J244" s="19">
        <v>1</v>
      </c>
      <c r="K244" s="20">
        <f t="shared" si="41"/>
        <v>0.1</v>
      </c>
      <c r="L244" s="21" t="s">
        <v>686</v>
      </c>
      <c r="M244" s="16"/>
    </row>
    <row r="245" ht="18" customHeight="1" spans="1:13">
      <c r="A245" s="7">
        <v>222</v>
      </c>
      <c r="B245" s="11" t="s">
        <v>453</v>
      </c>
      <c r="C245" s="11" t="s">
        <v>452</v>
      </c>
      <c r="D245" s="7" t="s">
        <v>683</v>
      </c>
      <c r="E245" s="7">
        <v>6</v>
      </c>
      <c r="F245" s="7">
        <v>6.1</v>
      </c>
      <c r="G245" s="7">
        <v>0.1</v>
      </c>
      <c r="H245" s="7">
        <v>0.1</v>
      </c>
      <c r="I245" s="18">
        <v>1.75</v>
      </c>
      <c r="J245" s="19">
        <v>1</v>
      </c>
      <c r="K245" s="20">
        <f t="shared" si="41"/>
        <v>0.1</v>
      </c>
      <c r="L245" s="21" t="s">
        <v>686</v>
      </c>
      <c r="M245" s="16"/>
    </row>
    <row r="246" ht="18" customHeight="1" spans="1:13">
      <c r="A246" s="7">
        <v>223</v>
      </c>
      <c r="B246" s="11" t="s">
        <v>453</v>
      </c>
      <c r="C246" s="11" t="s">
        <v>452</v>
      </c>
      <c r="D246" s="7" t="s">
        <v>699</v>
      </c>
      <c r="E246" s="7">
        <v>7</v>
      </c>
      <c r="F246" s="7">
        <v>7.1</v>
      </c>
      <c r="G246" s="7">
        <v>0.1</v>
      </c>
      <c r="H246" s="7">
        <v>0.1</v>
      </c>
      <c r="I246" s="18">
        <v>1.75</v>
      </c>
      <c r="J246" s="19">
        <v>1</v>
      </c>
      <c r="K246" s="20">
        <f t="shared" si="41"/>
        <v>0.1</v>
      </c>
      <c r="L246" s="21" t="s">
        <v>686</v>
      </c>
      <c r="M246" s="16"/>
    </row>
    <row r="247" ht="18" customHeight="1" spans="1:13">
      <c r="A247" s="7">
        <v>224</v>
      </c>
      <c r="B247" s="11" t="s">
        <v>453</v>
      </c>
      <c r="C247" s="11" t="s">
        <v>452</v>
      </c>
      <c r="D247" s="7" t="s">
        <v>700</v>
      </c>
      <c r="E247" s="7">
        <v>0</v>
      </c>
      <c r="F247" s="7">
        <v>0.1</v>
      </c>
      <c r="G247" s="7">
        <v>0.1</v>
      </c>
      <c r="H247" s="7">
        <v>0.1</v>
      </c>
      <c r="I247" s="18">
        <v>1.75</v>
      </c>
      <c r="J247" s="19">
        <v>1</v>
      </c>
      <c r="K247" s="20">
        <f t="shared" si="41"/>
        <v>0.1</v>
      </c>
      <c r="L247" s="21" t="s">
        <v>686</v>
      </c>
      <c r="M247" s="16"/>
    </row>
    <row r="248" ht="18" customHeight="1" spans="1:13">
      <c r="A248" s="9"/>
      <c r="B248" s="5"/>
      <c r="C248" s="10" t="s">
        <v>701</v>
      </c>
      <c r="D248" s="4"/>
      <c r="E248" s="5"/>
      <c r="F248" s="5"/>
      <c r="G248" s="8">
        <f t="shared" ref="G248:K248" si="42">SUM(G249:G265)</f>
        <v>76.156</v>
      </c>
      <c r="H248" s="8">
        <f t="shared" si="42"/>
        <v>15.24</v>
      </c>
      <c r="I248" s="8"/>
      <c r="J248" s="8">
        <f t="shared" si="42"/>
        <v>98</v>
      </c>
      <c r="K248" s="15">
        <f t="shared" si="42"/>
        <v>69.9</v>
      </c>
      <c r="L248" s="14"/>
      <c r="M248" s="17"/>
    </row>
    <row r="249" ht="18" customHeight="1" spans="1:13">
      <c r="A249" s="7">
        <v>225</v>
      </c>
      <c r="B249" s="11" t="s">
        <v>453</v>
      </c>
      <c r="C249" s="11" t="s">
        <v>701</v>
      </c>
      <c r="D249" s="11" t="s">
        <v>586</v>
      </c>
      <c r="E249" s="11">
        <v>0</v>
      </c>
      <c r="F249" s="11">
        <v>22.566</v>
      </c>
      <c r="G249" s="11">
        <v>1.87</v>
      </c>
      <c r="H249" s="11">
        <v>1.87</v>
      </c>
      <c r="I249" s="18">
        <v>27</v>
      </c>
      <c r="J249" s="19">
        <v>13</v>
      </c>
      <c r="K249" s="20">
        <f t="shared" ref="K249:K265" si="43">ROUND(MIN(H249*11,I249*0.85),1)-J249</f>
        <v>7.6</v>
      </c>
      <c r="L249" s="21" t="s">
        <v>702</v>
      </c>
      <c r="M249" s="29"/>
    </row>
    <row r="250" ht="18" customHeight="1" spans="1:13">
      <c r="A250" s="7">
        <v>226</v>
      </c>
      <c r="B250" s="11" t="s">
        <v>453</v>
      </c>
      <c r="C250" s="11" t="s">
        <v>701</v>
      </c>
      <c r="D250" s="11" t="s">
        <v>590</v>
      </c>
      <c r="E250" s="11">
        <v>0</v>
      </c>
      <c r="F250" s="11">
        <v>16.91</v>
      </c>
      <c r="G250" s="11">
        <v>3.17</v>
      </c>
      <c r="H250" s="11">
        <v>3.17</v>
      </c>
      <c r="I250" s="18">
        <v>47</v>
      </c>
      <c r="J250" s="19">
        <v>22</v>
      </c>
      <c r="K250" s="20">
        <f t="shared" si="43"/>
        <v>12.9</v>
      </c>
      <c r="L250" s="21" t="s">
        <v>702</v>
      </c>
      <c r="M250" s="29"/>
    </row>
    <row r="251" ht="18" customHeight="1" spans="1:13">
      <c r="A251" s="7">
        <v>227</v>
      </c>
      <c r="B251" s="11" t="s">
        <v>453</v>
      </c>
      <c r="C251" s="11" t="s">
        <v>701</v>
      </c>
      <c r="D251" s="11" t="s">
        <v>670</v>
      </c>
      <c r="E251" s="11">
        <v>0</v>
      </c>
      <c r="F251" s="11">
        <v>11.005</v>
      </c>
      <c r="G251" s="11">
        <v>0.3</v>
      </c>
      <c r="H251" s="11">
        <v>0.3</v>
      </c>
      <c r="I251" s="18">
        <v>5</v>
      </c>
      <c r="J251" s="19">
        <v>2</v>
      </c>
      <c r="K251" s="20">
        <f t="shared" si="43"/>
        <v>1.3</v>
      </c>
      <c r="L251" s="21" t="s">
        <v>702</v>
      </c>
      <c r="M251" s="29"/>
    </row>
    <row r="252" ht="18" customHeight="1" spans="1:13">
      <c r="A252" s="7">
        <v>228</v>
      </c>
      <c r="B252" s="11" t="s">
        <v>453</v>
      </c>
      <c r="C252" s="11" t="s">
        <v>701</v>
      </c>
      <c r="D252" s="11" t="s">
        <v>602</v>
      </c>
      <c r="E252" s="11">
        <v>1.29</v>
      </c>
      <c r="F252" s="11">
        <v>11.446</v>
      </c>
      <c r="G252" s="11">
        <v>0.95</v>
      </c>
      <c r="H252" s="11">
        <v>0.95</v>
      </c>
      <c r="I252" s="18">
        <v>13</v>
      </c>
      <c r="J252" s="19">
        <v>6</v>
      </c>
      <c r="K252" s="20">
        <f t="shared" si="43"/>
        <v>4.5</v>
      </c>
      <c r="L252" s="21" t="s">
        <v>702</v>
      </c>
      <c r="M252" s="29"/>
    </row>
    <row r="253" ht="18" customHeight="1" spans="1:13">
      <c r="A253" s="7">
        <v>229</v>
      </c>
      <c r="B253" s="11" t="s">
        <v>453</v>
      </c>
      <c r="C253" s="11" t="s">
        <v>701</v>
      </c>
      <c r="D253" s="11" t="s">
        <v>671</v>
      </c>
      <c r="E253" s="11">
        <v>3.18</v>
      </c>
      <c r="F253" s="11">
        <v>8.442</v>
      </c>
      <c r="G253" s="11">
        <f t="shared" ref="G253:G256" si="44">ABS(F253-E253)</f>
        <v>5.262</v>
      </c>
      <c r="H253" s="11">
        <v>0.37</v>
      </c>
      <c r="I253" s="18">
        <v>6</v>
      </c>
      <c r="J253" s="19">
        <v>2</v>
      </c>
      <c r="K253" s="20">
        <f t="shared" si="43"/>
        <v>2.1</v>
      </c>
      <c r="L253" s="21" t="s">
        <v>702</v>
      </c>
      <c r="M253" s="29"/>
    </row>
    <row r="254" ht="18" customHeight="1" spans="1:13">
      <c r="A254" s="7">
        <v>230</v>
      </c>
      <c r="B254" s="11" t="s">
        <v>453</v>
      </c>
      <c r="C254" s="11" t="s">
        <v>701</v>
      </c>
      <c r="D254" s="11" t="s">
        <v>689</v>
      </c>
      <c r="E254" s="11">
        <v>0</v>
      </c>
      <c r="F254" s="11">
        <v>13.3</v>
      </c>
      <c r="G254" s="11">
        <v>1.15</v>
      </c>
      <c r="H254" s="11">
        <v>1.15</v>
      </c>
      <c r="I254" s="18">
        <v>17</v>
      </c>
      <c r="J254" s="19">
        <v>8</v>
      </c>
      <c r="K254" s="20">
        <f t="shared" si="43"/>
        <v>4.7</v>
      </c>
      <c r="L254" s="21" t="s">
        <v>702</v>
      </c>
      <c r="M254" s="29"/>
    </row>
    <row r="255" ht="18" customHeight="1" spans="1:13">
      <c r="A255" s="7">
        <v>231</v>
      </c>
      <c r="B255" s="11" t="s">
        <v>453</v>
      </c>
      <c r="C255" s="11" t="s">
        <v>701</v>
      </c>
      <c r="D255" s="11" t="s">
        <v>690</v>
      </c>
      <c r="E255" s="11">
        <v>0</v>
      </c>
      <c r="F255" s="11">
        <v>3.84</v>
      </c>
      <c r="G255" s="11">
        <f t="shared" si="44"/>
        <v>3.84</v>
      </c>
      <c r="H255" s="11">
        <v>0.25</v>
      </c>
      <c r="I255" s="18">
        <v>3</v>
      </c>
      <c r="J255" s="19">
        <v>1</v>
      </c>
      <c r="K255" s="20">
        <f t="shared" si="43"/>
        <v>1.6</v>
      </c>
      <c r="L255" s="21" t="s">
        <v>702</v>
      </c>
      <c r="M255" s="29"/>
    </row>
    <row r="256" ht="18" customHeight="1" spans="1:13">
      <c r="A256" s="7">
        <v>232</v>
      </c>
      <c r="B256" s="11" t="s">
        <v>453</v>
      </c>
      <c r="C256" s="11" t="s">
        <v>701</v>
      </c>
      <c r="D256" s="11" t="s">
        <v>672</v>
      </c>
      <c r="E256" s="11">
        <v>0</v>
      </c>
      <c r="F256" s="11">
        <v>5.33</v>
      </c>
      <c r="G256" s="11">
        <f t="shared" si="44"/>
        <v>5.33</v>
      </c>
      <c r="H256" s="11">
        <v>0.15</v>
      </c>
      <c r="I256" s="18">
        <v>3</v>
      </c>
      <c r="J256" s="19">
        <v>1</v>
      </c>
      <c r="K256" s="20">
        <f t="shared" si="43"/>
        <v>0.7</v>
      </c>
      <c r="L256" s="21" t="s">
        <v>702</v>
      </c>
      <c r="M256" s="29"/>
    </row>
    <row r="257" ht="18" customHeight="1" spans="1:13">
      <c r="A257" s="7">
        <v>233</v>
      </c>
      <c r="B257" s="11" t="s">
        <v>453</v>
      </c>
      <c r="C257" s="11" t="s">
        <v>701</v>
      </c>
      <c r="D257" s="11" t="s">
        <v>675</v>
      </c>
      <c r="E257" s="11">
        <v>0</v>
      </c>
      <c r="F257" s="11">
        <v>18.87</v>
      </c>
      <c r="G257" s="11">
        <v>1.22</v>
      </c>
      <c r="H257" s="11">
        <v>1.22</v>
      </c>
      <c r="I257" s="18">
        <v>19</v>
      </c>
      <c r="J257" s="19">
        <v>8</v>
      </c>
      <c r="K257" s="20">
        <f t="shared" si="43"/>
        <v>5.4</v>
      </c>
      <c r="L257" s="21" t="s">
        <v>702</v>
      </c>
      <c r="M257" s="29"/>
    </row>
    <row r="258" ht="18" customHeight="1" spans="1:13">
      <c r="A258" s="7">
        <v>234</v>
      </c>
      <c r="B258" s="11" t="s">
        <v>453</v>
      </c>
      <c r="C258" s="11" t="s">
        <v>701</v>
      </c>
      <c r="D258" s="11" t="s">
        <v>593</v>
      </c>
      <c r="E258" s="11">
        <v>0</v>
      </c>
      <c r="F258" s="11">
        <v>11.2</v>
      </c>
      <c r="G258" s="11">
        <f t="shared" ref="G258:G263" si="45">ABS(F258-E258)</f>
        <v>11.2</v>
      </c>
      <c r="H258" s="11">
        <v>0.55</v>
      </c>
      <c r="I258" s="18">
        <v>9</v>
      </c>
      <c r="J258" s="19">
        <v>3</v>
      </c>
      <c r="K258" s="20">
        <f t="shared" si="43"/>
        <v>3.1</v>
      </c>
      <c r="L258" s="21" t="s">
        <v>702</v>
      </c>
      <c r="M258" s="29"/>
    </row>
    <row r="259" ht="18" customHeight="1" spans="1:13">
      <c r="A259" s="7">
        <v>235</v>
      </c>
      <c r="B259" s="11" t="s">
        <v>453</v>
      </c>
      <c r="C259" s="11" t="s">
        <v>701</v>
      </c>
      <c r="D259" s="11" t="s">
        <v>594</v>
      </c>
      <c r="E259" s="11">
        <v>0</v>
      </c>
      <c r="F259" s="11">
        <v>2.91</v>
      </c>
      <c r="G259" s="11">
        <f t="shared" si="45"/>
        <v>2.91</v>
      </c>
      <c r="H259" s="11">
        <v>0.45</v>
      </c>
      <c r="I259" s="18">
        <v>8</v>
      </c>
      <c r="J259" s="19">
        <v>3</v>
      </c>
      <c r="K259" s="20">
        <f t="shared" si="43"/>
        <v>2</v>
      </c>
      <c r="L259" s="21" t="s">
        <v>702</v>
      </c>
      <c r="M259" s="29"/>
    </row>
    <row r="260" ht="18" customHeight="1" spans="1:13">
      <c r="A260" s="7">
        <v>236</v>
      </c>
      <c r="B260" s="11" t="s">
        <v>453</v>
      </c>
      <c r="C260" s="11" t="s">
        <v>701</v>
      </c>
      <c r="D260" s="11" t="s">
        <v>694</v>
      </c>
      <c r="E260" s="11">
        <v>0</v>
      </c>
      <c r="F260" s="11">
        <v>11.14</v>
      </c>
      <c r="G260" s="11">
        <f t="shared" si="45"/>
        <v>11.14</v>
      </c>
      <c r="H260" s="11">
        <v>0.55</v>
      </c>
      <c r="I260" s="18">
        <v>9</v>
      </c>
      <c r="J260" s="19">
        <v>3</v>
      </c>
      <c r="K260" s="20">
        <f t="shared" si="43"/>
        <v>3.1</v>
      </c>
      <c r="L260" s="21" t="s">
        <v>702</v>
      </c>
      <c r="M260" s="29"/>
    </row>
    <row r="261" ht="18" customHeight="1" spans="1:13">
      <c r="A261" s="7">
        <v>237</v>
      </c>
      <c r="B261" s="11" t="s">
        <v>453</v>
      </c>
      <c r="C261" s="11" t="s">
        <v>701</v>
      </c>
      <c r="D261" s="11" t="s">
        <v>676</v>
      </c>
      <c r="E261" s="11">
        <v>0</v>
      </c>
      <c r="F261" s="11">
        <v>5.75</v>
      </c>
      <c r="G261" s="11">
        <f t="shared" si="45"/>
        <v>5.75</v>
      </c>
      <c r="H261" s="11">
        <v>0.95</v>
      </c>
      <c r="I261" s="18">
        <v>13</v>
      </c>
      <c r="J261" s="19">
        <v>6</v>
      </c>
      <c r="K261" s="20">
        <f t="shared" si="43"/>
        <v>4.5</v>
      </c>
      <c r="L261" s="21" t="s">
        <v>702</v>
      </c>
      <c r="M261" s="29"/>
    </row>
    <row r="262" ht="18" customHeight="1" spans="1:13">
      <c r="A262" s="7">
        <v>238</v>
      </c>
      <c r="B262" s="11" t="s">
        <v>453</v>
      </c>
      <c r="C262" s="11" t="s">
        <v>701</v>
      </c>
      <c r="D262" s="11" t="s">
        <v>678</v>
      </c>
      <c r="E262" s="11">
        <v>0</v>
      </c>
      <c r="F262" s="11">
        <v>8.216</v>
      </c>
      <c r="G262" s="11">
        <f t="shared" si="45"/>
        <v>8.216</v>
      </c>
      <c r="H262" s="11">
        <v>0.7</v>
      </c>
      <c r="I262" s="18">
        <v>13</v>
      </c>
      <c r="J262" s="19">
        <v>4</v>
      </c>
      <c r="K262" s="20">
        <f t="shared" si="43"/>
        <v>3.7</v>
      </c>
      <c r="L262" s="21" t="s">
        <v>702</v>
      </c>
      <c r="M262" s="29"/>
    </row>
    <row r="263" ht="18" customHeight="1" spans="1:13">
      <c r="A263" s="7">
        <v>239</v>
      </c>
      <c r="B263" s="11" t="s">
        <v>453</v>
      </c>
      <c r="C263" s="11" t="s">
        <v>701</v>
      </c>
      <c r="D263" s="11" t="s">
        <v>546</v>
      </c>
      <c r="E263" s="11">
        <v>0</v>
      </c>
      <c r="F263" s="11">
        <v>6.978</v>
      </c>
      <c r="G263" s="11">
        <f t="shared" si="45"/>
        <v>6.978</v>
      </c>
      <c r="H263" s="11">
        <v>0.82</v>
      </c>
      <c r="I263" s="18">
        <v>12</v>
      </c>
      <c r="J263" s="19">
        <v>5</v>
      </c>
      <c r="K263" s="20">
        <f t="shared" si="43"/>
        <v>4</v>
      </c>
      <c r="L263" s="21" t="s">
        <v>702</v>
      </c>
      <c r="M263" s="29"/>
    </row>
    <row r="264" ht="18" customHeight="1" spans="1:13">
      <c r="A264" s="7">
        <v>240</v>
      </c>
      <c r="B264" s="11" t="s">
        <v>453</v>
      </c>
      <c r="C264" s="11" t="s">
        <v>701</v>
      </c>
      <c r="D264" s="11" t="s">
        <v>680</v>
      </c>
      <c r="E264" s="11">
        <v>0</v>
      </c>
      <c r="F264" s="11">
        <v>25.533</v>
      </c>
      <c r="G264" s="11">
        <v>0.95</v>
      </c>
      <c r="H264" s="11">
        <v>0.95</v>
      </c>
      <c r="I264" s="18">
        <v>13</v>
      </c>
      <c r="J264" s="19">
        <v>6</v>
      </c>
      <c r="K264" s="20">
        <f t="shared" si="43"/>
        <v>4.5</v>
      </c>
      <c r="L264" s="21" t="s">
        <v>702</v>
      </c>
      <c r="M264" s="29"/>
    </row>
    <row r="265" ht="18" customHeight="1" spans="1:13">
      <c r="A265" s="7">
        <v>241</v>
      </c>
      <c r="B265" s="11" t="s">
        <v>453</v>
      </c>
      <c r="C265" s="11" t="s">
        <v>701</v>
      </c>
      <c r="D265" s="11" t="s">
        <v>703</v>
      </c>
      <c r="E265" s="11">
        <v>0</v>
      </c>
      <c r="F265" s="11">
        <v>5.92</v>
      </c>
      <c r="G265" s="11">
        <f t="shared" ref="G265:G281" si="46">ABS(F265-E265)</f>
        <v>5.92</v>
      </c>
      <c r="H265" s="11">
        <v>0.84</v>
      </c>
      <c r="I265" s="18">
        <v>13</v>
      </c>
      <c r="J265" s="19">
        <v>5</v>
      </c>
      <c r="K265" s="20">
        <f t="shared" si="43"/>
        <v>4.2</v>
      </c>
      <c r="L265" s="21" t="s">
        <v>702</v>
      </c>
      <c r="M265" s="29"/>
    </row>
    <row r="266" ht="18" customHeight="1" spans="1:13">
      <c r="A266" s="9"/>
      <c r="B266" s="5"/>
      <c r="C266" s="10" t="s">
        <v>704</v>
      </c>
      <c r="D266" s="4"/>
      <c r="E266" s="5"/>
      <c r="F266" s="5"/>
      <c r="G266" s="8">
        <f t="shared" ref="G266:K266" si="47">SUM(G267:G281)</f>
        <v>98.8</v>
      </c>
      <c r="H266" s="8">
        <f t="shared" si="47"/>
        <v>54.9</v>
      </c>
      <c r="I266" s="8"/>
      <c r="J266" s="8">
        <f t="shared" si="47"/>
        <v>377</v>
      </c>
      <c r="K266" s="15">
        <f t="shared" si="47"/>
        <v>219.9</v>
      </c>
      <c r="L266" s="14"/>
      <c r="M266" s="17"/>
    </row>
    <row r="267" ht="18" customHeight="1" spans="1:13">
      <c r="A267" s="7">
        <v>242</v>
      </c>
      <c r="B267" s="11" t="s">
        <v>705</v>
      </c>
      <c r="C267" s="11" t="s">
        <v>704</v>
      </c>
      <c r="D267" s="11" t="s">
        <v>706</v>
      </c>
      <c r="E267" s="11">
        <v>0</v>
      </c>
      <c r="F267" s="11">
        <v>7.1</v>
      </c>
      <c r="G267" s="11">
        <f t="shared" si="46"/>
        <v>7.1</v>
      </c>
      <c r="H267" s="11">
        <v>4.6</v>
      </c>
      <c r="I267" s="18">
        <v>76</v>
      </c>
      <c r="J267" s="19">
        <v>32</v>
      </c>
      <c r="K267" s="20">
        <f>ROUND(MIN(H267*11,I267*0.85),1)-J267-7</f>
        <v>11.6</v>
      </c>
      <c r="L267" s="21" t="s">
        <v>707</v>
      </c>
      <c r="M267" s="34" t="s">
        <v>708</v>
      </c>
    </row>
    <row r="268" ht="18" customHeight="1" spans="1:13">
      <c r="A268" s="7">
        <v>243</v>
      </c>
      <c r="B268" s="11" t="s">
        <v>705</v>
      </c>
      <c r="C268" s="11" t="s">
        <v>704</v>
      </c>
      <c r="D268" s="11" t="s">
        <v>709</v>
      </c>
      <c r="E268" s="11">
        <v>3.3</v>
      </c>
      <c r="F268" s="11">
        <v>4</v>
      </c>
      <c r="G268" s="11">
        <f t="shared" si="46"/>
        <v>0.7</v>
      </c>
      <c r="H268" s="11">
        <v>0.7</v>
      </c>
      <c r="I268" s="18">
        <v>15</v>
      </c>
      <c r="J268" s="19">
        <v>4</v>
      </c>
      <c r="K268" s="20">
        <f t="shared" ref="K268:K281" si="48">ROUND(MIN(H268*11,I268*0.85),1)-J268</f>
        <v>3.7</v>
      </c>
      <c r="L268" s="21" t="s">
        <v>707</v>
      </c>
      <c r="M268" s="16"/>
    </row>
    <row r="269" ht="18" customHeight="1" spans="1:13">
      <c r="A269" s="7">
        <v>244</v>
      </c>
      <c r="B269" s="11" t="s">
        <v>705</v>
      </c>
      <c r="C269" s="11" t="s">
        <v>704</v>
      </c>
      <c r="D269" s="11" t="s">
        <v>710</v>
      </c>
      <c r="E269" s="11">
        <v>0.2</v>
      </c>
      <c r="F269" s="11">
        <v>1.3</v>
      </c>
      <c r="G269" s="11">
        <f t="shared" si="46"/>
        <v>1.1</v>
      </c>
      <c r="H269" s="11">
        <v>1.1</v>
      </c>
      <c r="I269" s="18">
        <f>H269*11/0.85</f>
        <v>14.2352941176471</v>
      </c>
      <c r="J269" s="19">
        <v>7</v>
      </c>
      <c r="K269" s="20">
        <f t="shared" si="48"/>
        <v>5.1</v>
      </c>
      <c r="L269" s="21" t="s">
        <v>707</v>
      </c>
      <c r="M269" s="16"/>
    </row>
    <row r="270" ht="18" customHeight="1" spans="1:13">
      <c r="A270" s="7">
        <v>245</v>
      </c>
      <c r="B270" s="11" t="s">
        <v>705</v>
      </c>
      <c r="C270" s="11" t="s">
        <v>704</v>
      </c>
      <c r="D270" s="11" t="s">
        <v>711</v>
      </c>
      <c r="E270" s="11">
        <v>0.7</v>
      </c>
      <c r="F270" s="11">
        <v>3.8</v>
      </c>
      <c r="G270" s="11">
        <f t="shared" si="46"/>
        <v>3.1</v>
      </c>
      <c r="H270" s="11">
        <v>2.6</v>
      </c>
      <c r="I270" s="18">
        <v>41</v>
      </c>
      <c r="J270" s="19">
        <v>18</v>
      </c>
      <c r="K270" s="20">
        <f t="shared" si="48"/>
        <v>10.6</v>
      </c>
      <c r="L270" s="21" t="s">
        <v>707</v>
      </c>
      <c r="M270" s="16"/>
    </row>
    <row r="271" ht="18" customHeight="1" spans="1:13">
      <c r="A271" s="7">
        <v>246</v>
      </c>
      <c r="B271" s="11" t="s">
        <v>705</v>
      </c>
      <c r="C271" s="11" t="s">
        <v>704</v>
      </c>
      <c r="D271" s="11" t="s">
        <v>712</v>
      </c>
      <c r="E271" s="11">
        <v>0</v>
      </c>
      <c r="F271" s="11">
        <v>2.7</v>
      </c>
      <c r="G271" s="11">
        <f t="shared" si="46"/>
        <v>2.7</v>
      </c>
      <c r="H271" s="11">
        <v>2.7</v>
      </c>
      <c r="I271" s="18">
        <v>40</v>
      </c>
      <c r="J271" s="19">
        <v>18</v>
      </c>
      <c r="K271" s="20">
        <f t="shared" si="48"/>
        <v>11.7</v>
      </c>
      <c r="L271" s="21" t="s">
        <v>707</v>
      </c>
      <c r="M271" s="16"/>
    </row>
    <row r="272" ht="18" customHeight="1" spans="1:13">
      <c r="A272" s="7">
        <v>247</v>
      </c>
      <c r="B272" s="11" t="s">
        <v>705</v>
      </c>
      <c r="C272" s="11" t="s">
        <v>704</v>
      </c>
      <c r="D272" s="11" t="s">
        <v>713</v>
      </c>
      <c r="E272" s="11">
        <v>0.2</v>
      </c>
      <c r="F272" s="11">
        <v>10.8</v>
      </c>
      <c r="G272" s="11">
        <f t="shared" si="46"/>
        <v>10.6</v>
      </c>
      <c r="H272" s="11">
        <v>6.3</v>
      </c>
      <c r="I272" s="18">
        <v>88</v>
      </c>
      <c r="J272" s="19">
        <v>44</v>
      </c>
      <c r="K272" s="20">
        <f t="shared" si="48"/>
        <v>25.3</v>
      </c>
      <c r="L272" s="21" t="s">
        <v>707</v>
      </c>
      <c r="M272" s="16"/>
    </row>
    <row r="273" ht="18" customHeight="1" spans="1:13">
      <c r="A273" s="7">
        <v>248</v>
      </c>
      <c r="B273" s="11" t="s">
        <v>705</v>
      </c>
      <c r="C273" s="11" t="s">
        <v>704</v>
      </c>
      <c r="D273" s="11" t="s">
        <v>714</v>
      </c>
      <c r="E273" s="11">
        <v>0.8</v>
      </c>
      <c r="F273" s="11">
        <v>3.6</v>
      </c>
      <c r="G273" s="11">
        <f t="shared" si="46"/>
        <v>2.8</v>
      </c>
      <c r="H273" s="11">
        <v>2</v>
      </c>
      <c r="I273" s="18">
        <v>37</v>
      </c>
      <c r="J273" s="19">
        <v>14</v>
      </c>
      <c r="K273" s="20">
        <f t="shared" si="48"/>
        <v>8</v>
      </c>
      <c r="L273" s="21" t="s">
        <v>707</v>
      </c>
      <c r="M273" s="16"/>
    </row>
    <row r="274" ht="18" customHeight="1" spans="1:13">
      <c r="A274" s="7">
        <v>249</v>
      </c>
      <c r="B274" s="11" t="s">
        <v>705</v>
      </c>
      <c r="C274" s="11" t="s">
        <v>704</v>
      </c>
      <c r="D274" s="11" t="s">
        <v>715</v>
      </c>
      <c r="E274" s="11">
        <v>1</v>
      </c>
      <c r="F274" s="11">
        <v>8.6</v>
      </c>
      <c r="G274" s="11">
        <f t="shared" si="46"/>
        <v>7.6</v>
      </c>
      <c r="H274" s="11">
        <v>3.5</v>
      </c>
      <c r="I274" s="18">
        <v>66</v>
      </c>
      <c r="J274" s="19">
        <v>24</v>
      </c>
      <c r="K274" s="20">
        <f t="shared" si="48"/>
        <v>14.5</v>
      </c>
      <c r="L274" s="21" t="s">
        <v>707</v>
      </c>
      <c r="M274" s="16"/>
    </row>
    <row r="275" ht="18" customHeight="1" spans="1:13">
      <c r="A275" s="7">
        <v>250</v>
      </c>
      <c r="B275" s="11" t="s">
        <v>705</v>
      </c>
      <c r="C275" s="11" t="s">
        <v>704</v>
      </c>
      <c r="D275" s="11" t="s">
        <v>716</v>
      </c>
      <c r="E275" s="11">
        <v>0.1</v>
      </c>
      <c r="F275" s="11">
        <v>8.5</v>
      </c>
      <c r="G275" s="11">
        <f t="shared" si="46"/>
        <v>8.4</v>
      </c>
      <c r="H275" s="11">
        <v>4.1</v>
      </c>
      <c r="I275" s="18">
        <v>63</v>
      </c>
      <c r="J275" s="19">
        <v>28</v>
      </c>
      <c r="K275" s="20">
        <f t="shared" si="48"/>
        <v>17.1</v>
      </c>
      <c r="L275" s="21" t="s">
        <v>707</v>
      </c>
      <c r="M275" s="16"/>
    </row>
    <row r="276" ht="18" customHeight="1" spans="1:13">
      <c r="A276" s="7">
        <v>251</v>
      </c>
      <c r="B276" s="11" t="s">
        <v>705</v>
      </c>
      <c r="C276" s="11" t="s">
        <v>704</v>
      </c>
      <c r="D276" s="11" t="s">
        <v>717</v>
      </c>
      <c r="E276" s="11">
        <v>0.2</v>
      </c>
      <c r="F276" s="11">
        <v>5.1</v>
      </c>
      <c r="G276" s="11">
        <f t="shared" si="46"/>
        <v>4.9</v>
      </c>
      <c r="H276" s="11">
        <v>3.1</v>
      </c>
      <c r="I276" s="18">
        <v>50</v>
      </c>
      <c r="J276" s="19">
        <v>21</v>
      </c>
      <c r="K276" s="20">
        <f t="shared" si="48"/>
        <v>13.1</v>
      </c>
      <c r="L276" s="21" t="s">
        <v>707</v>
      </c>
      <c r="M276" s="16"/>
    </row>
    <row r="277" ht="18" customHeight="1" spans="1:13">
      <c r="A277" s="7">
        <v>252</v>
      </c>
      <c r="B277" s="11" t="s">
        <v>705</v>
      </c>
      <c r="C277" s="11" t="s">
        <v>704</v>
      </c>
      <c r="D277" s="11" t="s">
        <v>718</v>
      </c>
      <c r="E277" s="11">
        <v>0</v>
      </c>
      <c r="F277" s="11">
        <v>11.9</v>
      </c>
      <c r="G277" s="11">
        <f t="shared" si="46"/>
        <v>11.9</v>
      </c>
      <c r="H277" s="11">
        <v>2.6</v>
      </c>
      <c r="I277" s="18">
        <v>46</v>
      </c>
      <c r="J277" s="19">
        <v>18</v>
      </c>
      <c r="K277" s="20">
        <f t="shared" si="48"/>
        <v>10.6</v>
      </c>
      <c r="L277" s="21" t="s">
        <v>707</v>
      </c>
      <c r="M277" s="16"/>
    </row>
    <row r="278" ht="18" customHeight="1" spans="1:13">
      <c r="A278" s="7">
        <v>253</v>
      </c>
      <c r="B278" s="11" t="s">
        <v>705</v>
      </c>
      <c r="C278" s="11" t="s">
        <v>704</v>
      </c>
      <c r="D278" s="11" t="s">
        <v>719</v>
      </c>
      <c r="E278" s="11">
        <v>0.3</v>
      </c>
      <c r="F278" s="11">
        <v>8.8</v>
      </c>
      <c r="G278" s="11">
        <f t="shared" si="46"/>
        <v>8.5</v>
      </c>
      <c r="H278" s="11">
        <v>2.7</v>
      </c>
      <c r="I278" s="18">
        <v>50</v>
      </c>
      <c r="J278" s="19">
        <v>18</v>
      </c>
      <c r="K278" s="20">
        <f t="shared" si="48"/>
        <v>11.7</v>
      </c>
      <c r="L278" s="21" t="s">
        <v>707</v>
      </c>
      <c r="M278" s="16"/>
    </row>
    <row r="279" ht="18" customHeight="1" spans="1:13">
      <c r="A279" s="7">
        <v>254</v>
      </c>
      <c r="B279" s="11" t="s">
        <v>705</v>
      </c>
      <c r="C279" s="11" t="s">
        <v>704</v>
      </c>
      <c r="D279" s="11" t="s">
        <v>720</v>
      </c>
      <c r="E279" s="11">
        <v>3.6</v>
      </c>
      <c r="F279" s="11">
        <v>10.2</v>
      </c>
      <c r="G279" s="11">
        <f t="shared" si="46"/>
        <v>6.6</v>
      </c>
      <c r="H279" s="11">
        <v>4.9</v>
      </c>
      <c r="I279" s="18">
        <v>64</v>
      </c>
      <c r="J279" s="19">
        <v>34</v>
      </c>
      <c r="K279" s="20">
        <f t="shared" si="48"/>
        <v>19.9</v>
      </c>
      <c r="L279" s="21" t="s">
        <v>707</v>
      </c>
      <c r="M279" s="16"/>
    </row>
    <row r="280" ht="18" customHeight="1" spans="1:13">
      <c r="A280" s="7">
        <v>255</v>
      </c>
      <c r="B280" s="11" t="s">
        <v>705</v>
      </c>
      <c r="C280" s="11" t="s">
        <v>704</v>
      </c>
      <c r="D280" s="11" t="s">
        <v>721</v>
      </c>
      <c r="E280" s="11">
        <v>0.5</v>
      </c>
      <c r="F280" s="11">
        <v>9.3</v>
      </c>
      <c r="G280" s="11">
        <f t="shared" si="46"/>
        <v>8.8</v>
      </c>
      <c r="H280" s="11">
        <v>5.8</v>
      </c>
      <c r="I280" s="18">
        <v>94</v>
      </c>
      <c r="J280" s="19">
        <v>40</v>
      </c>
      <c r="K280" s="20">
        <f t="shared" si="48"/>
        <v>23.8</v>
      </c>
      <c r="L280" s="21" t="s">
        <v>707</v>
      </c>
      <c r="M280" s="16"/>
    </row>
    <row r="281" ht="18" customHeight="1" spans="1:13">
      <c r="A281" s="7">
        <v>256</v>
      </c>
      <c r="B281" s="11" t="s">
        <v>705</v>
      </c>
      <c r="C281" s="11" t="s">
        <v>704</v>
      </c>
      <c r="D281" s="11" t="s">
        <v>722</v>
      </c>
      <c r="E281" s="11">
        <v>0</v>
      </c>
      <c r="F281" s="11">
        <v>14</v>
      </c>
      <c r="G281" s="11">
        <f t="shared" si="46"/>
        <v>14</v>
      </c>
      <c r="H281" s="11">
        <v>8.2</v>
      </c>
      <c r="I281" s="18">
        <v>238</v>
      </c>
      <c r="J281" s="19">
        <v>57</v>
      </c>
      <c r="K281" s="20">
        <f t="shared" si="48"/>
        <v>33.2</v>
      </c>
      <c r="L281" s="21" t="s">
        <v>707</v>
      </c>
      <c r="M281" s="16"/>
    </row>
    <row r="282" ht="18" customHeight="1" spans="1:13">
      <c r="A282" s="9"/>
      <c r="B282" s="5"/>
      <c r="C282" s="10" t="s">
        <v>723</v>
      </c>
      <c r="D282" s="4"/>
      <c r="E282" s="5"/>
      <c r="F282" s="5"/>
      <c r="G282" s="8">
        <f t="shared" ref="G282:K282" si="49">SUM(G283:G290)</f>
        <v>39.233</v>
      </c>
      <c r="H282" s="8">
        <f t="shared" si="49"/>
        <v>39.233</v>
      </c>
      <c r="I282" s="8"/>
      <c r="J282" s="8">
        <f t="shared" si="49"/>
        <v>271</v>
      </c>
      <c r="K282" s="15">
        <f t="shared" si="49"/>
        <v>76.6</v>
      </c>
      <c r="L282" s="14"/>
      <c r="M282" s="17"/>
    </row>
    <row r="283" ht="18" customHeight="1" spans="1:13">
      <c r="A283" s="7">
        <v>257</v>
      </c>
      <c r="B283" s="11" t="s">
        <v>705</v>
      </c>
      <c r="C283" s="11" t="s">
        <v>723</v>
      </c>
      <c r="D283" s="11" t="s">
        <v>724</v>
      </c>
      <c r="E283" s="11">
        <v>5</v>
      </c>
      <c r="F283" s="11">
        <v>6</v>
      </c>
      <c r="G283" s="11">
        <v>1</v>
      </c>
      <c r="H283" s="11">
        <v>1</v>
      </c>
      <c r="I283" s="18">
        <v>43</v>
      </c>
      <c r="J283" s="19">
        <v>7</v>
      </c>
      <c r="K283" s="20">
        <f t="shared" ref="K283:K290" si="50">ROUND(MIN(H283*11,I283*0.85),1)-J283</f>
        <v>4</v>
      </c>
      <c r="L283" s="21" t="s">
        <v>666</v>
      </c>
      <c r="M283" s="23"/>
    </row>
    <row r="284" ht="18" customHeight="1" spans="1:13">
      <c r="A284" s="7">
        <v>258</v>
      </c>
      <c r="B284" s="11" t="s">
        <v>705</v>
      </c>
      <c r="C284" s="11" t="s">
        <v>723</v>
      </c>
      <c r="D284" s="11" t="s">
        <v>725</v>
      </c>
      <c r="E284" s="11">
        <v>5</v>
      </c>
      <c r="F284" s="11">
        <v>11.707</v>
      </c>
      <c r="G284" s="11">
        <v>3.407</v>
      </c>
      <c r="H284" s="11">
        <v>3.407</v>
      </c>
      <c r="I284" s="18">
        <v>71</v>
      </c>
      <c r="J284" s="19">
        <v>23</v>
      </c>
      <c r="K284" s="20">
        <f t="shared" si="50"/>
        <v>14.5</v>
      </c>
      <c r="L284" s="21" t="s">
        <v>666</v>
      </c>
      <c r="M284" s="23"/>
    </row>
    <row r="285" ht="18" customHeight="1" spans="1:13">
      <c r="A285" s="7">
        <v>259</v>
      </c>
      <c r="B285" s="11" t="s">
        <v>705</v>
      </c>
      <c r="C285" s="11" t="s">
        <v>723</v>
      </c>
      <c r="D285" s="11" t="s">
        <v>726</v>
      </c>
      <c r="E285" s="11">
        <v>0</v>
      </c>
      <c r="F285" s="11">
        <v>13.3</v>
      </c>
      <c r="G285" s="11">
        <v>3.9</v>
      </c>
      <c r="H285" s="11">
        <v>3.9</v>
      </c>
      <c r="I285" s="18">
        <v>59</v>
      </c>
      <c r="J285" s="19">
        <v>27</v>
      </c>
      <c r="K285" s="20">
        <f t="shared" si="50"/>
        <v>15.9</v>
      </c>
      <c r="L285" s="21" t="s">
        <v>666</v>
      </c>
      <c r="M285" s="23"/>
    </row>
    <row r="286" ht="18" customHeight="1" spans="1:13">
      <c r="A286" s="7">
        <v>260</v>
      </c>
      <c r="B286" s="11" t="s">
        <v>705</v>
      </c>
      <c r="C286" s="11" t="s">
        <v>723</v>
      </c>
      <c r="D286" s="11" t="s">
        <v>727</v>
      </c>
      <c r="E286" s="11">
        <v>0</v>
      </c>
      <c r="F286" s="11">
        <v>21.337</v>
      </c>
      <c r="G286" s="11">
        <v>14.337</v>
      </c>
      <c r="H286" s="11">
        <v>14.337</v>
      </c>
      <c r="I286" s="18">
        <v>120</v>
      </c>
      <c r="J286" s="19">
        <v>100</v>
      </c>
      <c r="K286" s="20">
        <f t="shared" si="50"/>
        <v>2</v>
      </c>
      <c r="L286" s="21" t="s">
        <v>666</v>
      </c>
      <c r="M286" s="23"/>
    </row>
    <row r="287" ht="18" customHeight="1" spans="1:13">
      <c r="A287" s="7">
        <v>261</v>
      </c>
      <c r="B287" s="11" t="s">
        <v>705</v>
      </c>
      <c r="C287" s="11" t="s">
        <v>723</v>
      </c>
      <c r="D287" s="11" t="s">
        <v>728</v>
      </c>
      <c r="E287" s="11">
        <v>0</v>
      </c>
      <c r="F287" s="11">
        <v>13.2</v>
      </c>
      <c r="G287" s="11">
        <v>6.689</v>
      </c>
      <c r="H287" s="11">
        <v>6.689</v>
      </c>
      <c r="I287" s="18">
        <v>76</v>
      </c>
      <c r="J287" s="19">
        <v>46</v>
      </c>
      <c r="K287" s="20">
        <f t="shared" si="50"/>
        <v>18.6</v>
      </c>
      <c r="L287" s="21" t="s">
        <v>666</v>
      </c>
      <c r="M287" s="23"/>
    </row>
    <row r="288" ht="18" customHeight="1" spans="1:13">
      <c r="A288" s="7">
        <v>262</v>
      </c>
      <c r="B288" s="11" t="s">
        <v>705</v>
      </c>
      <c r="C288" s="11" t="s">
        <v>723</v>
      </c>
      <c r="D288" s="11" t="s">
        <v>729</v>
      </c>
      <c r="E288" s="11">
        <v>0.7</v>
      </c>
      <c r="F288" s="11">
        <v>1.5</v>
      </c>
      <c r="G288" s="11">
        <v>0.8</v>
      </c>
      <c r="H288" s="11">
        <v>0.8</v>
      </c>
      <c r="I288" s="18">
        <v>78</v>
      </c>
      <c r="J288" s="19">
        <v>5</v>
      </c>
      <c r="K288" s="20">
        <f t="shared" si="50"/>
        <v>3.8</v>
      </c>
      <c r="L288" s="21" t="s">
        <v>666</v>
      </c>
      <c r="M288" s="23"/>
    </row>
    <row r="289" ht="18" customHeight="1" spans="1:13">
      <c r="A289" s="7">
        <v>263</v>
      </c>
      <c r="B289" s="11" t="s">
        <v>705</v>
      </c>
      <c r="C289" s="11" t="s">
        <v>723</v>
      </c>
      <c r="D289" s="11" t="s">
        <v>730</v>
      </c>
      <c r="E289" s="11">
        <v>6.9</v>
      </c>
      <c r="F289" s="11">
        <v>11</v>
      </c>
      <c r="G289" s="11">
        <v>4.1</v>
      </c>
      <c r="H289" s="11">
        <v>4.1</v>
      </c>
      <c r="I289" s="18">
        <v>90</v>
      </c>
      <c r="J289" s="19">
        <v>28</v>
      </c>
      <c r="K289" s="20">
        <f t="shared" si="50"/>
        <v>17.1</v>
      </c>
      <c r="L289" s="21" t="s">
        <v>666</v>
      </c>
      <c r="M289" s="23"/>
    </row>
    <row r="290" ht="18" customHeight="1" spans="1:13">
      <c r="A290" s="7">
        <v>264</v>
      </c>
      <c r="B290" s="11" t="s">
        <v>705</v>
      </c>
      <c r="C290" s="11" t="s">
        <v>723</v>
      </c>
      <c r="D290" s="11" t="s">
        <v>731</v>
      </c>
      <c r="E290" s="11">
        <v>0.5</v>
      </c>
      <c r="F290" s="11">
        <v>5.5</v>
      </c>
      <c r="G290" s="11">
        <v>5</v>
      </c>
      <c r="H290" s="11">
        <v>5</v>
      </c>
      <c r="I290" s="18">
        <v>42</v>
      </c>
      <c r="J290" s="19">
        <v>35</v>
      </c>
      <c r="K290" s="20">
        <f t="shared" si="50"/>
        <v>0.700000000000003</v>
      </c>
      <c r="L290" s="21" t="s">
        <v>666</v>
      </c>
      <c r="M290" s="23"/>
    </row>
    <row r="291" ht="18" customHeight="1" spans="1:13">
      <c r="A291" s="9"/>
      <c r="B291" s="5"/>
      <c r="C291" s="10" t="s">
        <v>732</v>
      </c>
      <c r="D291" s="4"/>
      <c r="E291" s="5"/>
      <c r="F291" s="5"/>
      <c r="G291" s="8">
        <f t="shared" ref="G291:K291" si="51">SUM(G292:G294)</f>
        <v>1.909</v>
      </c>
      <c r="H291" s="8">
        <f t="shared" si="51"/>
        <v>1.559</v>
      </c>
      <c r="I291" s="8"/>
      <c r="J291" s="8">
        <f t="shared" si="51"/>
        <v>10</v>
      </c>
      <c r="K291" s="15">
        <f t="shared" si="51"/>
        <v>7.2</v>
      </c>
      <c r="L291" s="14"/>
      <c r="M291" s="17"/>
    </row>
    <row r="292" ht="18" customHeight="1" spans="1:13">
      <c r="A292" s="7">
        <v>265</v>
      </c>
      <c r="B292" s="11" t="s">
        <v>705</v>
      </c>
      <c r="C292" s="11" t="s">
        <v>732</v>
      </c>
      <c r="D292" s="11" t="s">
        <v>733</v>
      </c>
      <c r="E292" s="11">
        <v>5.14</v>
      </c>
      <c r="F292" s="11">
        <v>6.43</v>
      </c>
      <c r="G292" s="11">
        <f t="shared" ref="G292:G294" si="52">ABS(F292-E292)</f>
        <v>1.29</v>
      </c>
      <c r="H292" s="11">
        <v>1.01</v>
      </c>
      <c r="I292" s="18">
        <v>26</v>
      </c>
      <c r="J292" s="19">
        <v>7</v>
      </c>
      <c r="K292" s="20">
        <f t="shared" ref="K292:K294" si="53">ROUND(MIN(H292*11,I292*0.85),1)-J292</f>
        <v>4.1</v>
      </c>
      <c r="L292" s="21" t="s">
        <v>734</v>
      </c>
      <c r="M292" s="16"/>
    </row>
    <row r="293" ht="18" customHeight="1" spans="1:13">
      <c r="A293" s="7">
        <v>266</v>
      </c>
      <c r="B293" s="11" t="s">
        <v>705</v>
      </c>
      <c r="C293" s="11" t="s">
        <v>732</v>
      </c>
      <c r="D293" s="11" t="s">
        <v>735</v>
      </c>
      <c r="E293" s="11">
        <v>0.02</v>
      </c>
      <c r="F293" s="11">
        <v>0.189</v>
      </c>
      <c r="G293" s="11">
        <f t="shared" si="52"/>
        <v>0.169</v>
      </c>
      <c r="H293" s="11">
        <v>0.169</v>
      </c>
      <c r="I293" s="18">
        <v>4</v>
      </c>
      <c r="J293" s="19">
        <v>1</v>
      </c>
      <c r="K293" s="20">
        <f t="shared" si="53"/>
        <v>0.9</v>
      </c>
      <c r="L293" s="21" t="s">
        <v>734</v>
      </c>
      <c r="M293" s="16"/>
    </row>
    <row r="294" ht="18" customHeight="1" spans="1:13">
      <c r="A294" s="7">
        <v>267</v>
      </c>
      <c r="B294" s="11" t="s">
        <v>705</v>
      </c>
      <c r="C294" s="11" t="s">
        <v>732</v>
      </c>
      <c r="D294" s="11" t="s">
        <v>589</v>
      </c>
      <c r="E294" s="11">
        <v>6.51</v>
      </c>
      <c r="F294" s="11">
        <v>6.96</v>
      </c>
      <c r="G294" s="11">
        <f t="shared" si="52"/>
        <v>0.45</v>
      </c>
      <c r="H294" s="11">
        <v>0.38</v>
      </c>
      <c r="I294" s="18">
        <v>9</v>
      </c>
      <c r="J294" s="19">
        <v>2</v>
      </c>
      <c r="K294" s="20">
        <f t="shared" si="53"/>
        <v>2.2</v>
      </c>
      <c r="L294" s="21" t="s">
        <v>734</v>
      </c>
      <c r="M294" s="16"/>
    </row>
    <row r="295" ht="18" customHeight="1" spans="1:13">
      <c r="A295" s="9"/>
      <c r="B295" s="5"/>
      <c r="C295" s="10" t="s">
        <v>736</v>
      </c>
      <c r="D295" s="4"/>
      <c r="E295" s="5"/>
      <c r="F295" s="5"/>
      <c r="G295" s="8">
        <f t="shared" ref="G295:K295" si="54">SUM(G296:G302)</f>
        <v>29.7</v>
      </c>
      <c r="H295" s="8">
        <f t="shared" si="54"/>
        <v>17.5</v>
      </c>
      <c r="I295" s="8"/>
      <c r="J295" s="8">
        <f t="shared" si="54"/>
        <v>119</v>
      </c>
      <c r="K295" s="15">
        <f t="shared" si="54"/>
        <v>42.9</v>
      </c>
      <c r="L295" s="14"/>
      <c r="M295" s="17"/>
    </row>
    <row r="296" ht="18" customHeight="1" spans="1:13">
      <c r="A296" s="7">
        <v>268</v>
      </c>
      <c r="B296" s="11" t="s">
        <v>705</v>
      </c>
      <c r="C296" s="11" t="s">
        <v>736</v>
      </c>
      <c r="D296" s="11" t="s">
        <v>737</v>
      </c>
      <c r="E296" s="11">
        <v>30.052</v>
      </c>
      <c r="F296" s="11">
        <v>36.752</v>
      </c>
      <c r="G296" s="11">
        <f t="shared" ref="G296:G298" si="55">ABS(F296-E296)</f>
        <v>6.7</v>
      </c>
      <c r="H296" s="11">
        <v>2.8</v>
      </c>
      <c r="I296" s="18">
        <v>90</v>
      </c>
      <c r="J296" s="19">
        <v>19</v>
      </c>
      <c r="K296" s="20">
        <f t="shared" ref="K296:K302" si="56">ROUND(MIN(H296*11,I296*0.85),1)-J296</f>
        <v>11.8</v>
      </c>
      <c r="L296" s="21" t="s">
        <v>738</v>
      </c>
      <c r="M296" s="16"/>
    </row>
    <row r="297" ht="18" customHeight="1" spans="1:13">
      <c r="A297" s="7">
        <v>269</v>
      </c>
      <c r="B297" s="11" t="s">
        <v>705</v>
      </c>
      <c r="C297" s="11" t="s">
        <v>736</v>
      </c>
      <c r="D297" s="11" t="s">
        <v>668</v>
      </c>
      <c r="E297" s="11">
        <v>0</v>
      </c>
      <c r="F297" s="11">
        <v>2.8</v>
      </c>
      <c r="G297" s="11">
        <f t="shared" si="55"/>
        <v>2.8</v>
      </c>
      <c r="H297" s="11">
        <v>1.8</v>
      </c>
      <c r="I297" s="18">
        <v>15</v>
      </c>
      <c r="J297" s="19">
        <v>12</v>
      </c>
      <c r="K297" s="20">
        <f t="shared" si="56"/>
        <v>0.800000000000001</v>
      </c>
      <c r="L297" s="21" t="s">
        <v>738</v>
      </c>
      <c r="M297" s="16"/>
    </row>
    <row r="298" ht="18" customHeight="1" spans="1:13">
      <c r="A298" s="7">
        <v>270</v>
      </c>
      <c r="B298" s="11" t="s">
        <v>705</v>
      </c>
      <c r="C298" s="11" t="s">
        <v>736</v>
      </c>
      <c r="D298" s="11" t="s">
        <v>603</v>
      </c>
      <c r="E298" s="11">
        <v>0.4</v>
      </c>
      <c r="F298" s="11">
        <v>4.1</v>
      </c>
      <c r="G298" s="11">
        <f t="shared" si="55"/>
        <v>3.7</v>
      </c>
      <c r="H298" s="11">
        <v>3.7</v>
      </c>
      <c r="I298" s="18">
        <v>32</v>
      </c>
      <c r="J298" s="19">
        <v>25</v>
      </c>
      <c r="K298" s="20">
        <f t="shared" si="56"/>
        <v>2.2</v>
      </c>
      <c r="L298" s="21" t="s">
        <v>738</v>
      </c>
      <c r="M298" s="16"/>
    </row>
    <row r="299" ht="18" customHeight="1" spans="1:13">
      <c r="A299" s="7">
        <v>271</v>
      </c>
      <c r="B299" s="11" t="s">
        <v>705</v>
      </c>
      <c r="C299" s="11" t="s">
        <v>736</v>
      </c>
      <c r="D299" s="11" t="s">
        <v>539</v>
      </c>
      <c r="E299" s="11">
        <v>1.8</v>
      </c>
      <c r="F299" s="11">
        <v>1.9</v>
      </c>
      <c r="G299" s="11">
        <v>0.1</v>
      </c>
      <c r="H299" s="11">
        <v>0.1</v>
      </c>
      <c r="I299" s="18">
        <f>H299*11/0.85</f>
        <v>1.29411764705882</v>
      </c>
      <c r="J299" s="19">
        <v>1</v>
      </c>
      <c r="K299" s="20">
        <f t="shared" si="56"/>
        <v>0.1</v>
      </c>
      <c r="L299" s="21" t="s">
        <v>738</v>
      </c>
      <c r="M299" s="16"/>
    </row>
    <row r="300" ht="18" customHeight="1" spans="1:13">
      <c r="A300" s="7">
        <v>272</v>
      </c>
      <c r="B300" s="11" t="s">
        <v>705</v>
      </c>
      <c r="C300" s="11" t="s">
        <v>736</v>
      </c>
      <c r="D300" s="11" t="s">
        <v>604</v>
      </c>
      <c r="E300" s="11">
        <v>4.6</v>
      </c>
      <c r="F300" s="11">
        <v>11.3</v>
      </c>
      <c r="G300" s="11">
        <f t="shared" ref="G300:G302" si="57">ABS(F300-E300)</f>
        <v>6.7</v>
      </c>
      <c r="H300" s="11">
        <v>5.1</v>
      </c>
      <c r="I300" s="18">
        <v>93</v>
      </c>
      <c r="J300" s="19">
        <v>35</v>
      </c>
      <c r="K300" s="20">
        <f t="shared" si="56"/>
        <v>21.1</v>
      </c>
      <c r="L300" s="21" t="s">
        <v>738</v>
      </c>
      <c r="M300" s="16"/>
    </row>
    <row r="301" ht="18" customHeight="1" spans="1:13">
      <c r="A301" s="7">
        <v>273</v>
      </c>
      <c r="B301" s="11" t="s">
        <v>705</v>
      </c>
      <c r="C301" s="11" t="s">
        <v>736</v>
      </c>
      <c r="D301" s="11" t="s">
        <v>589</v>
      </c>
      <c r="E301" s="11">
        <v>0.2</v>
      </c>
      <c r="F301" s="11">
        <v>3.3</v>
      </c>
      <c r="G301" s="11">
        <f t="shared" si="57"/>
        <v>3.1</v>
      </c>
      <c r="H301" s="11">
        <v>2.7</v>
      </c>
      <c r="I301" s="18">
        <v>23</v>
      </c>
      <c r="J301" s="19">
        <v>18</v>
      </c>
      <c r="K301" s="20">
        <f t="shared" si="56"/>
        <v>1.6</v>
      </c>
      <c r="L301" s="21" t="s">
        <v>738</v>
      </c>
      <c r="M301" s="16"/>
    </row>
    <row r="302" ht="18" customHeight="1" spans="1:13">
      <c r="A302" s="7">
        <v>274</v>
      </c>
      <c r="B302" s="11" t="s">
        <v>705</v>
      </c>
      <c r="C302" s="11" t="s">
        <v>736</v>
      </c>
      <c r="D302" s="11" t="s">
        <v>689</v>
      </c>
      <c r="E302" s="11">
        <v>0</v>
      </c>
      <c r="F302" s="11">
        <v>6.6</v>
      </c>
      <c r="G302" s="11">
        <f t="shared" si="57"/>
        <v>6.6</v>
      </c>
      <c r="H302" s="11">
        <v>1.3</v>
      </c>
      <c r="I302" s="18">
        <v>20</v>
      </c>
      <c r="J302" s="19">
        <v>9</v>
      </c>
      <c r="K302" s="20">
        <f t="shared" si="56"/>
        <v>5.3</v>
      </c>
      <c r="L302" s="21" t="s">
        <v>738</v>
      </c>
      <c r="M302" s="16"/>
    </row>
    <row r="303" ht="18" customHeight="1" spans="1:13">
      <c r="A303" s="9"/>
      <c r="B303" s="5"/>
      <c r="C303" s="10" t="s">
        <v>739</v>
      </c>
      <c r="D303" s="4"/>
      <c r="E303" s="5"/>
      <c r="F303" s="5"/>
      <c r="G303" s="8">
        <f t="shared" ref="G303:K303" si="58">SUM(G304:G315)</f>
        <v>89.05</v>
      </c>
      <c r="H303" s="8">
        <f t="shared" si="58"/>
        <v>35.4</v>
      </c>
      <c r="I303" s="8"/>
      <c r="J303" s="8">
        <f t="shared" si="58"/>
        <v>231</v>
      </c>
      <c r="K303" s="15">
        <f t="shared" si="58"/>
        <v>67.8</v>
      </c>
      <c r="L303" s="14"/>
      <c r="M303" s="17"/>
    </row>
    <row r="304" ht="18" customHeight="1" spans="1:13">
      <c r="A304" s="7">
        <v>275</v>
      </c>
      <c r="B304" s="11" t="s">
        <v>705</v>
      </c>
      <c r="C304" s="11" t="s">
        <v>739</v>
      </c>
      <c r="D304" s="11" t="s">
        <v>740</v>
      </c>
      <c r="E304" s="11">
        <v>15.825</v>
      </c>
      <c r="F304" s="11">
        <v>42.125</v>
      </c>
      <c r="G304" s="11">
        <v>12.65</v>
      </c>
      <c r="H304" s="11">
        <v>12.65</v>
      </c>
      <c r="I304" s="18">
        <v>123.0021</v>
      </c>
      <c r="J304" s="19">
        <v>88</v>
      </c>
      <c r="K304" s="20">
        <f t="shared" ref="K304:K315" si="59">ROUND(MIN(H304*11,I304*0.85),1)-J304</f>
        <v>16.6</v>
      </c>
      <c r="L304" s="21" t="s">
        <v>741</v>
      </c>
      <c r="M304" s="16"/>
    </row>
    <row r="305" ht="18" customHeight="1" spans="1:13">
      <c r="A305" s="7">
        <v>276</v>
      </c>
      <c r="B305" s="11" t="s">
        <v>705</v>
      </c>
      <c r="C305" s="11" t="s">
        <v>739</v>
      </c>
      <c r="D305" s="11" t="s">
        <v>742</v>
      </c>
      <c r="E305" s="11">
        <v>20.15</v>
      </c>
      <c r="F305" s="11">
        <v>26.8</v>
      </c>
      <c r="G305" s="11">
        <f t="shared" ref="G305:G315" si="60">ABS(F305-E305)</f>
        <v>6.65</v>
      </c>
      <c r="H305" s="11">
        <v>3.75</v>
      </c>
      <c r="I305" s="18">
        <v>19.041</v>
      </c>
      <c r="J305" s="19">
        <v>16</v>
      </c>
      <c r="K305" s="20">
        <f t="shared" si="59"/>
        <v>0.199999999999999</v>
      </c>
      <c r="L305" s="21" t="s">
        <v>741</v>
      </c>
      <c r="M305" s="16"/>
    </row>
    <row r="306" ht="18" customHeight="1" spans="1:13">
      <c r="A306" s="7">
        <v>277</v>
      </c>
      <c r="B306" s="11" t="s">
        <v>705</v>
      </c>
      <c r="C306" s="11" t="s">
        <v>739</v>
      </c>
      <c r="D306" s="11" t="s">
        <v>743</v>
      </c>
      <c r="E306" s="11">
        <v>102.9</v>
      </c>
      <c r="F306" s="11">
        <v>117.9</v>
      </c>
      <c r="G306" s="11">
        <f t="shared" si="60"/>
        <v>15</v>
      </c>
      <c r="H306" s="11">
        <v>1.6</v>
      </c>
      <c r="I306" s="18">
        <v>18.2674</v>
      </c>
      <c r="J306" s="19">
        <v>11</v>
      </c>
      <c r="K306" s="20">
        <f t="shared" si="59"/>
        <v>4.5</v>
      </c>
      <c r="L306" s="21" t="s">
        <v>741</v>
      </c>
      <c r="M306" s="16"/>
    </row>
    <row r="307" ht="18" customHeight="1" spans="1:13">
      <c r="A307" s="7">
        <v>278</v>
      </c>
      <c r="B307" s="11" t="s">
        <v>705</v>
      </c>
      <c r="C307" s="11" t="s">
        <v>739</v>
      </c>
      <c r="D307" s="11" t="s">
        <v>744</v>
      </c>
      <c r="E307" s="11">
        <v>0.5</v>
      </c>
      <c r="F307" s="11">
        <v>34</v>
      </c>
      <c r="G307" s="11">
        <v>5.95</v>
      </c>
      <c r="H307" s="11">
        <v>5.95</v>
      </c>
      <c r="I307" s="18">
        <v>59.7</v>
      </c>
      <c r="J307" s="19">
        <v>41</v>
      </c>
      <c r="K307" s="20">
        <f t="shared" si="59"/>
        <v>9.7</v>
      </c>
      <c r="L307" s="21" t="s">
        <v>741</v>
      </c>
      <c r="M307" s="16"/>
    </row>
    <row r="308" ht="18" customHeight="1" spans="1:13">
      <c r="A308" s="7">
        <v>279</v>
      </c>
      <c r="B308" s="11" t="s">
        <v>705</v>
      </c>
      <c r="C308" s="11" t="s">
        <v>739</v>
      </c>
      <c r="D308" s="11" t="s">
        <v>586</v>
      </c>
      <c r="E308" s="11">
        <v>0.55</v>
      </c>
      <c r="F308" s="11">
        <v>3.35</v>
      </c>
      <c r="G308" s="11">
        <f t="shared" si="60"/>
        <v>2.8</v>
      </c>
      <c r="H308" s="11">
        <v>0.45</v>
      </c>
      <c r="I308" s="18">
        <v>8.6122</v>
      </c>
      <c r="J308" s="19">
        <v>3</v>
      </c>
      <c r="K308" s="20">
        <f t="shared" si="59"/>
        <v>2</v>
      </c>
      <c r="L308" s="21" t="s">
        <v>741</v>
      </c>
      <c r="M308" s="16"/>
    </row>
    <row r="309" ht="18" customHeight="1" spans="1:13">
      <c r="A309" s="7">
        <v>280</v>
      </c>
      <c r="B309" s="11" t="s">
        <v>705</v>
      </c>
      <c r="C309" s="11" t="s">
        <v>739</v>
      </c>
      <c r="D309" s="11" t="s">
        <v>650</v>
      </c>
      <c r="E309" s="11">
        <v>3.4</v>
      </c>
      <c r="F309" s="11">
        <v>9.7</v>
      </c>
      <c r="G309" s="11">
        <f t="shared" si="60"/>
        <v>6.3</v>
      </c>
      <c r="H309" s="11">
        <v>0.65</v>
      </c>
      <c r="I309" s="18">
        <v>30.2819</v>
      </c>
      <c r="J309" s="19">
        <v>4</v>
      </c>
      <c r="K309" s="20">
        <f t="shared" si="59"/>
        <v>3.2</v>
      </c>
      <c r="L309" s="21" t="s">
        <v>741</v>
      </c>
      <c r="M309" s="16"/>
    </row>
    <row r="310" ht="18" customHeight="1" spans="1:13">
      <c r="A310" s="7">
        <v>281</v>
      </c>
      <c r="B310" s="11" t="s">
        <v>705</v>
      </c>
      <c r="C310" s="11" t="s">
        <v>739</v>
      </c>
      <c r="D310" s="11" t="s">
        <v>538</v>
      </c>
      <c r="E310" s="11">
        <v>0.6</v>
      </c>
      <c r="F310" s="11">
        <v>4.5</v>
      </c>
      <c r="G310" s="11">
        <f t="shared" si="60"/>
        <v>3.9</v>
      </c>
      <c r="H310" s="11">
        <v>0.9</v>
      </c>
      <c r="I310" s="18">
        <v>11.1681</v>
      </c>
      <c r="J310" s="19">
        <v>6</v>
      </c>
      <c r="K310" s="20">
        <f t="shared" si="59"/>
        <v>3.5</v>
      </c>
      <c r="L310" s="21" t="s">
        <v>741</v>
      </c>
      <c r="M310" s="16"/>
    </row>
    <row r="311" ht="18" customHeight="1" spans="1:13">
      <c r="A311" s="7">
        <v>282</v>
      </c>
      <c r="B311" s="11" t="s">
        <v>705</v>
      </c>
      <c r="C311" s="11" t="s">
        <v>739</v>
      </c>
      <c r="D311" s="11" t="s">
        <v>603</v>
      </c>
      <c r="E311" s="11">
        <v>2</v>
      </c>
      <c r="F311" s="11">
        <v>2.5</v>
      </c>
      <c r="G311" s="11">
        <f t="shared" si="60"/>
        <v>0.5</v>
      </c>
      <c r="H311" s="11">
        <v>0.5</v>
      </c>
      <c r="I311" s="18">
        <v>3.2305</v>
      </c>
      <c r="J311" s="19">
        <v>2</v>
      </c>
      <c r="K311" s="20">
        <f t="shared" si="59"/>
        <v>0.7</v>
      </c>
      <c r="L311" s="21" t="s">
        <v>741</v>
      </c>
      <c r="M311" s="16"/>
    </row>
    <row r="312" ht="18" customHeight="1" spans="1:13">
      <c r="A312" s="7">
        <v>283</v>
      </c>
      <c r="B312" s="11" t="s">
        <v>705</v>
      </c>
      <c r="C312" s="11" t="s">
        <v>739</v>
      </c>
      <c r="D312" s="11" t="s">
        <v>539</v>
      </c>
      <c r="E312" s="11">
        <v>0.8</v>
      </c>
      <c r="F312" s="11">
        <v>5.9</v>
      </c>
      <c r="G312" s="11">
        <f t="shared" si="60"/>
        <v>5.1</v>
      </c>
      <c r="H312" s="11">
        <v>1.7</v>
      </c>
      <c r="I312" s="18">
        <v>31.1137</v>
      </c>
      <c r="J312" s="19">
        <v>11</v>
      </c>
      <c r="K312" s="20">
        <f t="shared" si="59"/>
        <v>7.7</v>
      </c>
      <c r="L312" s="21" t="s">
        <v>741</v>
      </c>
      <c r="M312" s="16"/>
    </row>
    <row r="313" ht="18" customHeight="1" spans="1:13">
      <c r="A313" s="7">
        <v>284</v>
      </c>
      <c r="B313" s="11" t="s">
        <v>705</v>
      </c>
      <c r="C313" s="11" t="s">
        <v>739</v>
      </c>
      <c r="D313" s="11" t="s">
        <v>604</v>
      </c>
      <c r="E313" s="11">
        <v>0.1</v>
      </c>
      <c r="F313" s="11">
        <v>2.5</v>
      </c>
      <c r="G313" s="11">
        <f t="shared" si="60"/>
        <v>2.4</v>
      </c>
      <c r="H313" s="11">
        <v>0.7</v>
      </c>
      <c r="I313" s="18">
        <v>18.638</v>
      </c>
      <c r="J313" s="19">
        <v>4</v>
      </c>
      <c r="K313" s="20">
        <f t="shared" si="59"/>
        <v>3.7</v>
      </c>
      <c r="L313" s="21" t="s">
        <v>741</v>
      </c>
      <c r="M313" s="16"/>
    </row>
    <row r="314" ht="18" customHeight="1" spans="1:13">
      <c r="A314" s="7">
        <v>285</v>
      </c>
      <c r="B314" s="11" t="s">
        <v>705</v>
      </c>
      <c r="C314" s="11" t="s">
        <v>739</v>
      </c>
      <c r="D314" s="11" t="s">
        <v>656</v>
      </c>
      <c r="E314" s="11">
        <v>1.1</v>
      </c>
      <c r="F314" s="11">
        <v>10.5</v>
      </c>
      <c r="G314" s="11">
        <f t="shared" si="60"/>
        <v>9.4</v>
      </c>
      <c r="H314" s="11">
        <v>3.8</v>
      </c>
      <c r="I314" s="18">
        <v>36.1328</v>
      </c>
      <c r="J314" s="19">
        <v>26</v>
      </c>
      <c r="K314" s="20">
        <f t="shared" si="59"/>
        <v>4.7</v>
      </c>
      <c r="L314" s="21" t="s">
        <v>741</v>
      </c>
      <c r="M314" s="16"/>
    </row>
    <row r="315" ht="18" customHeight="1" spans="1:13">
      <c r="A315" s="7">
        <v>286</v>
      </c>
      <c r="B315" s="11" t="s">
        <v>705</v>
      </c>
      <c r="C315" s="11" t="s">
        <v>739</v>
      </c>
      <c r="D315" s="11" t="s">
        <v>545</v>
      </c>
      <c r="E315" s="11">
        <v>0.5</v>
      </c>
      <c r="F315" s="11">
        <v>18.9</v>
      </c>
      <c r="G315" s="11">
        <f t="shared" si="60"/>
        <v>18.4</v>
      </c>
      <c r="H315" s="11">
        <v>2.75</v>
      </c>
      <c r="I315" s="18">
        <v>37.0617</v>
      </c>
      <c r="J315" s="19">
        <v>19</v>
      </c>
      <c r="K315" s="20">
        <f t="shared" si="59"/>
        <v>11.3</v>
      </c>
      <c r="L315" s="21" t="s">
        <v>741</v>
      </c>
      <c r="M315" s="16"/>
    </row>
    <row r="316" ht="18" customHeight="1" spans="1:13">
      <c r="A316" s="17"/>
      <c r="B316" s="17"/>
      <c r="C316" s="17" t="s">
        <v>745</v>
      </c>
      <c r="D316" s="17"/>
      <c r="E316" s="17"/>
      <c r="F316" s="17"/>
      <c r="G316" s="17">
        <f t="shared" ref="G316:I316" si="61">G317</f>
        <v>1.965</v>
      </c>
      <c r="H316" s="17">
        <f t="shared" si="61"/>
        <v>1.965</v>
      </c>
      <c r="I316" s="17">
        <f t="shared" si="61"/>
        <v>19.5</v>
      </c>
      <c r="J316" s="9"/>
      <c r="K316" s="17">
        <f>K317</f>
        <v>3.7</v>
      </c>
      <c r="L316" s="17"/>
      <c r="M316" s="17"/>
    </row>
    <row r="317" ht="18" customHeight="1" spans="1:13">
      <c r="A317" s="7">
        <v>287</v>
      </c>
      <c r="B317" s="16" t="s">
        <v>746</v>
      </c>
      <c r="C317" s="16" t="s">
        <v>745</v>
      </c>
      <c r="D317" s="16" t="s">
        <v>747</v>
      </c>
      <c r="E317" s="16">
        <v>48.5</v>
      </c>
      <c r="F317" s="16">
        <v>53.554</v>
      </c>
      <c r="G317" s="16">
        <v>1.965</v>
      </c>
      <c r="H317" s="16">
        <v>1.965</v>
      </c>
      <c r="I317" s="7">
        <v>19.5</v>
      </c>
      <c r="J317" s="7"/>
      <c r="K317" s="16">
        <f>11.7-8</f>
        <v>3.7</v>
      </c>
      <c r="L317" s="31" t="s">
        <v>748</v>
      </c>
      <c r="M317" s="34" t="s">
        <v>749</v>
      </c>
    </row>
    <row r="318" ht="18" customHeight="1" spans="1:13">
      <c r="A318" s="9"/>
      <c r="B318" s="5"/>
      <c r="C318" s="10" t="s">
        <v>442</v>
      </c>
      <c r="D318" s="4"/>
      <c r="E318" s="5"/>
      <c r="F318" s="5"/>
      <c r="G318" s="8"/>
      <c r="H318" s="8"/>
      <c r="I318" s="8"/>
      <c r="J318" s="8"/>
      <c r="K318" s="15">
        <f>SUM(K319:K320)</f>
        <v>15</v>
      </c>
      <c r="L318" s="14"/>
      <c r="M318" s="17"/>
    </row>
    <row r="319" ht="18" customHeight="1" spans="1:13">
      <c r="A319" s="7">
        <v>288</v>
      </c>
      <c r="B319" s="30" t="s">
        <v>438</v>
      </c>
      <c r="C319" s="30" t="s">
        <v>442</v>
      </c>
      <c r="D319" s="31" t="s">
        <v>675</v>
      </c>
      <c r="E319" s="16"/>
      <c r="F319" s="32"/>
      <c r="G319" s="32"/>
      <c r="H319" s="32">
        <v>28.3</v>
      </c>
      <c r="I319" s="7"/>
      <c r="J319" s="7"/>
      <c r="K319" s="7">
        <v>8</v>
      </c>
      <c r="L319" s="31" t="s">
        <v>750</v>
      </c>
      <c r="M319" s="34" t="s">
        <v>751</v>
      </c>
    </row>
    <row r="320" ht="18" customHeight="1" spans="1:13">
      <c r="A320" s="7">
        <v>289</v>
      </c>
      <c r="B320" s="33" t="s">
        <v>438</v>
      </c>
      <c r="C320" s="33" t="s">
        <v>442</v>
      </c>
      <c r="D320" s="31" t="s">
        <v>752</v>
      </c>
      <c r="E320" s="7"/>
      <c r="F320" s="7"/>
      <c r="G320" s="7"/>
      <c r="H320" s="7">
        <v>4.3</v>
      </c>
      <c r="I320" s="7"/>
      <c r="J320" s="7"/>
      <c r="K320" s="7">
        <v>7</v>
      </c>
      <c r="L320" s="31" t="s">
        <v>750</v>
      </c>
      <c r="M320" s="35" t="s">
        <v>753</v>
      </c>
    </row>
  </sheetData>
  <mergeCells count="1">
    <mergeCell ref="A2:M2"/>
  </mergeCells>
  <pageMargins left="0.699305555555556" right="0.699305555555556" top="0.75" bottom="0.75" header="0.3" footer="0.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地区汇总表</vt:lpstr>
      <vt:lpstr>危桥</vt:lpstr>
      <vt:lpstr>安保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2018-06-28T14:16:00Z</dcterms:created>
  <cp:lastPrinted>2018-06-28T14:38:00Z</cp:lastPrinted>
  <dcterms:modified xsi:type="dcterms:W3CDTF">2018-07-17T01:00:13Z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