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924"/>
  <workbookPr codeName="ThisWorkbook"/>
  <mc:AlternateContent xmlns:mc="http://schemas.openxmlformats.org/markup-compatibility/2006">
    <mc:Choice Requires="x15">
      <x15ac:absPath xmlns:x15ac="http://schemas.microsoft.com/office/spreadsheetml/2010/11/ac" url="C:\MY工作\WXQ工作\a.吉林省财政厅-吉林省服务业发展专项资金绩效评价专项审计\审-吉林省服务业发展专项资金项目2021-2023绩效评价报告\"/>
    </mc:Choice>
  </mc:AlternateContent>
  <xr:revisionPtr revIDLastSave="0" documentId="13_ncr:1_{A59BF036-025C-4E5D-984B-088B636291F0}" xr6:coauthVersionLast="47" xr6:coauthVersionMax="47" xr10:uidLastSave="{00000000-0000-0000-0000-000000000000}"/>
  <bookViews>
    <workbookView xWindow="28680" yWindow="-120" windowWidth="29040" windowHeight="15840" tabRatio="868" activeTab="5" xr2:uid="{00000000-000D-0000-FFFF-FFFF00000000}"/>
  </bookViews>
  <sheets>
    <sheet name="附表1得分明细表" sheetId="12" r:id="rId1"/>
    <sheet name="附表2共性指标" sheetId="9" r:id="rId2"/>
    <sheet name="附表3-01宏观效果指标" sheetId="10" r:id="rId3"/>
    <sheet name="附表3-2个性指标-发改委部分" sheetId="6" r:id="rId4"/>
    <sheet name="附表3-3 个性指标-商务厅部分" sheetId="7" r:id="rId5"/>
    <sheet name="附表3-4个性指标-供销合作社部分" sheetId="8" r:id="rId6"/>
  </sheets>
  <definedNames>
    <definedName name="_xlnm._FilterDatabase" localSheetId="3" hidden="1">'附表3-2个性指标-发改委部分'!$A$5:$N$5</definedName>
    <definedName name="_xlnm.Print_Area" localSheetId="0">附表1得分明细表!$A$1:$K$12</definedName>
    <definedName name="_xlnm.Print_Area" localSheetId="1">附表2共性指标!$A$1:$I$19</definedName>
    <definedName name="_xlnm.Print_Area" localSheetId="2">'附表3-01宏观效果指标'!$A$1:$K$9</definedName>
    <definedName name="_xlnm.Print_Area" localSheetId="3">'附表3-2个性指标-发改委部分'!$A$1:$L$13</definedName>
    <definedName name="_xlnm.Print_Area" localSheetId="4">'附表3-3 个性指标-商务厅部分'!$A$1:$L$12</definedName>
    <definedName name="_xlnm.Print_Area" localSheetId="5">'附表3-4个性指标-供销合作社部分'!$A$1:$L$16</definedName>
    <definedName name="_xlnm.Print_Titles" localSheetId="1">附表2共性指标!$2:$3</definedName>
    <definedName name="_xlnm.Print_Titles" localSheetId="3">'附表3-2个性指标-发改委部分'!$2:$3</definedName>
    <definedName name="_xlnm.Print_Titles" localSheetId="4">'附表3-3 个性指标-商务厅部分'!$2:$3</definedName>
    <definedName name="_xlnm.Print_Titles" localSheetId="5">'附表3-4个性指标-供销合作社部分'!$2:$3</definedName>
  </definedNames>
  <calcPr calcId="191029" concurrentCalc="0"/>
</workbook>
</file>

<file path=xl/calcChain.xml><?xml version="1.0" encoding="utf-8"?>
<calcChain xmlns="http://schemas.openxmlformats.org/spreadsheetml/2006/main">
  <c r="M9" i="12" l="1"/>
  <c r="E5" i="12"/>
  <c r="N5" i="12"/>
  <c r="N9" i="12"/>
  <c r="N6" i="12"/>
  <c r="N7" i="12"/>
  <c r="M6" i="12"/>
  <c r="M7" i="12"/>
  <c r="M5" i="12"/>
  <c r="I14" i="9"/>
  <c r="I13" i="9"/>
  <c r="L4" i="7"/>
  <c r="L7" i="8"/>
  <c r="L4" i="8"/>
  <c r="L7" i="7"/>
  <c r="L10" i="8"/>
  <c r="L9" i="8"/>
  <c r="I6" i="9"/>
  <c r="C5" i="12"/>
  <c r="L12" i="6"/>
  <c r="G5" i="12"/>
  <c r="J5" i="12"/>
  <c r="I5" i="12"/>
  <c r="L16" i="8"/>
  <c r="D16" i="8"/>
  <c r="G7" i="8"/>
  <c r="G6" i="8"/>
  <c r="G5" i="8"/>
  <c r="G4" i="8"/>
  <c r="L12" i="7"/>
  <c r="D12" i="7"/>
  <c r="G7" i="7"/>
  <c r="G6" i="7"/>
  <c r="G5" i="7"/>
  <c r="G4" i="7"/>
  <c r="D13" i="6"/>
  <c r="L13" i="6"/>
  <c r="G7" i="6"/>
  <c r="G6" i="6"/>
  <c r="G5" i="6"/>
  <c r="G4" i="6"/>
  <c r="K9" i="10"/>
  <c r="D9" i="10"/>
  <c r="I20" i="9"/>
  <c r="D20" i="9"/>
  <c r="I19" i="9"/>
  <c r="D19" i="9"/>
  <c r="J11" i="12"/>
  <c r="K11" i="12"/>
  <c r="J10" i="12"/>
  <c r="K10" i="12"/>
  <c r="J9" i="12"/>
  <c r="K9" i="12"/>
  <c r="I7" i="12"/>
  <c r="E7" i="12"/>
  <c r="C7" i="12"/>
  <c r="G7" i="12"/>
  <c r="J7" i="12"/>
  <c r="K7" i="12"/>
  <c r="I6" i="12"/>
  <c r="E6" i="12"/>
  <c r="C6" i="12"/>
  <c r="G6" i="12"/>
  <c r="J6" i="12"/>
  <c r="K6" i="12"/>
  <c r="J8" i="12"/>
  <c r="K5" i="12"/>
  <c r="K8" i="12"/>
  <c r="J12" i="12"/>
  <c r="K12" i="12"/>
</calcChain>
</file>

<file path=xl/sharedStrings.xml><?xml version="1.0" encoding="utf-8"?>
<sst xmlns="http://schemas.openxmlformats.org/spreadsheetml/2006/main" count="490" uniqueCount="314">
  <si>
    <t>类  别</t>
  </si>
  <si>
    <t>产  出</t>
  </si>
  <si>
    <t>效  果</t>
  </si>
  <si>
    <t>小  计</t>
  </si>
  <si>
    <t>按该类资金占总资金比重折算后得分</t>
  </si>
  <si>
    <t>分值</t>
  </si>
  <si>
    <t>得分</t>
  </si>
  <si>
    <t>资金占比</t>
  </si>
  <si>
    <t>得分率</t>
  </si>
  <si>
    <t>发改委部分</t>
  </si>
  <si>
    <t>商务厅部分</t>
  </si>
  <si>
    <t>供销合作社部分</t>
  </si>
  <si>
    <t>个性指标得分小计</t>
  </si>
  <si>
    <t>宏观效果指标</t>
  </si>
  <si>
    <t>决  策</t>
  </si>
  <si>
    <t>过  程</t>
  </si>
  <si>
    <t>合  计</t>
  </si>
  <si>
    <t>一级
指标</t>
  </si>
  <si>
    <t>二级
指标</t>
  </si>
  <si>
    <t>三级指标</t>
  </si>
  <si>
    <t>指标解释</t>
  </si>
  <si>
    <t>评价要点及评分规则</t>
  </si>
  <si>
    <t>评价要点内容解释</t>
  </si>
  <si>
    <t>评分过程</t>
  </si>
  <si>
    <t>决策</t>
  </si>
  <si>
    <t>项目立项</t>
  </si>
  <si>
    <t>立项依据充分性</t>
  </si>
  <si>
    <t>项目立项是否符合法律法规、相关政策、发展规划以及部门职责，用以反映和考核项目立项依据情况。</t>
  </si>
  <si>
    <t>评价要点：
①项目立项是否符合国民经济发展规划和相关政策，是否符合吉林省经济发展规划和相关政策，是否符合行业发展规划和政策要求。
②项目立项是否与部门职责范围相符，属于部门履职所需。
③项目是否属于公共财政支持范围。
④项目支持范围或支持方向是否与相关部门同类项目或部门内部相关项目重复。
评分规则：
要点①-④均分该指标分值。
项目由多部门共管的，按照部门个数均分分值。
要点①，符合一项即得分。</t>
  </si>
  <si>
    <t xml:space="preserve">该指标仅考核项目整体省级立项层面，不细分至按照因素法或项目法分解至市县及资金使用单位的明细项目；开展实施期评价的项目仅考核设立之初（第一年）的立项情况。
</t>
  </si>
  <si>
    <t>立项程序规范性</t>
  </si>
  <si>
    <t>项目申请、设立过程是否符合相关要求，用以反映和考核项目立项的规范情况。</t>
  </si>
  <si>
    <t>评价要点：
①项目是否按照规定的程序申请设立。
②审批文件、材料是否符合相关要求。
③事前是否已通过可行性研究、专家论证、风险评估、集体决策等。
评分规则：
要点①-③均分该指标分值。
项目由多部门共管的，按照部门个数均分分值。
要点③，符合一项即得分。</t>
  </si>
  <si>
    <t>1.该指标仅考核项目整体立项层面，不细分至按照因素法或项目法分解至市县及资金使用单位的明细项目；开展实施期评价的项目仅考核设立之初的立项情况。
2.要点①，省级财政专项资金立项情况按照《吉林省省级财政专项资金管理办法》（吉政发[2014]10号）或《吉林省人民政府关于调整完善省级财政专项资金审批程序的通知》（吉政函[2018]72号）审核，非省级财政专项资金有立项程序即可。</t>
  </si>
  <si>
    <t>绩效目标</t>
  </si>
  <si>
    <t>绩效目标合理性</t>
  </si>
  <si>
    <t xml:space="preserve">项目所设定的绩效目标是否依据充分，是否符合客观实际，用以反映和考核项目绩效目标与项目实施的相符情况。
</t>
  </si>
  <si>
    <t>评价要点：
①项目是否有绩效目标。
②项目绩效目标与实际工作内容是否具有相关性。
③项目绩效目标是否具备可实现性。
④是否与预算确定的项目投资额或资金量相匹配。
评分规则：
要点①占该指标分值的50%。
要点②-④均分其余50%的分值。
项目由多部门共管的，按照项目整体和分部门两个维度进行评价，其中，项目整体层面占分值的50%；部门层面按照部门个数均分其余50%的分值。
若没有绩效目标则该指标整体不得分。</t>
  </si>
  <si>
    <t xml:space="preserve">1.该指标仅考核项目整体，不细分至按照因素法或项目法分解至市县及资金使用单位的明细项目。
2.开展实施期绩效评价的，是指项目设立之初提出的整个实施期的绩效目标，开展年度绩效评价的，是指该项目年度绩效目标。
3.要点①，若项目设立初期未填报绩效目标申报表，但可从其工作计划等文件中梳理出项目绩效目标的，则可视同该项目具备绩效目标。
</t>
  </si>
  <si>
    <t>绩效指标明确性</t>
  </si>
  <si>
    <t>依据绩效目标设定的绩效指标是否清晰、细化、可衡量等，用以反映和考核项目绩效目标的明细化情况。</t>
  </si>
  <si>
    <t xml:space="preserve">1.该指标仅考核项目整体，不细分至按照因素法或项目法分解至市县及资金使用单位的明细项目。
2.开展实施期绩效评价的，是指项目设立之初提出的整个实施期的绩效目标，开展年度绩效评价的，是指该项目年度绩效目标。
3.该指标与上一条指标存在联系，若项目没有绩效目标即代表没有绩效指标。
</t>
  </si>
  <si>
    <t>资金投入</t>
  </si>
  <si>
    <t>预算编制科学性</t>
  </si>
  <si>
    <t>项目预算编制是否经过科学论证、有明确标准，资金额度与绩效目标是否相适应，用以反映和考核项目预算编制的科学性、合理性情况。</t>
  </si>
  <si>
    <t>该指标仅考核项目整体，不细分至按照因素法或项目法分解至市县及资金使用单位的明细项目。</t>
  </si>
  <si>
    <t>资金分配合理性</t>
  </si>
  <si>
    <t>项目预算资金分配是否有测算依据，与补助单位或地方实际是否相适应，用以反映和考核项目预算资金分配的科学性、合理性情况。</t>
  </si>
  <si>
    <t>评价要点：
①因素法分配部分相关因素、权重及计算方法是否合理、明确。
②项目法分配部分是否符合项目支持范围、补助标准是否明确。
③资金分配额度、支持方式是否合理，与项目单位或地方实际是否相适应。
评分规则：
要点①—③均分该指标分值。
要点①②，如项目单纯采用因素法或项目法分配资金，则另一个要点按满分计算。
项目由多部门共管的，按照部门个数均分分值。
开展实施期绩效评价的，按照评价年度均分分值。</t>
  </si>
  <si>
    <t>过程</t>
  </si>
  <si>
    <t>资金管理</t>
  </si>
  <si>
    <t>资金到位率</t>
  </si>
  <si>
    <t>实际到位资金与预算资金的比率，用以反映和考核资金落实情况对项目实施的总体保障程度。</t>
  </si>
  <si>
    <t>预算执行率</t>
  </si>
  <si>
    <t xml:space="preserve">项目预算资金是否按照计 划执行，用以反映或考核项目预算执行情况。 </t>
  </si>
  <si>
    <t>资金使用合规性</t>
  </si>
  <si>
    <t>项目资金使用是否符合相关的财务管理制度规定，用以反映和考核项目的规范运行情况。</t>
  </si>
  <si>
    <t>评价要点： 
1.省级主管部门层面
①是否对资金使用情况进行跟踪或监督检查。
②资金拨付是否有完整的审批程序和手续。
2.市县或资金使用单位层面（包括省级部门单位）
③是否对项目使用情况进行跟踪和监督检查。
④资金的拨付是否有完整的审批程序和手续。
⑤是否符合项目预算或合同规定的用途。
⑥是否存在截留、挤占、挪用、虚列支出等情况。
⑦是否存在不符合项目资金管理办法规定的其他情形。
评分规则：
要点①②均分该指标分值的20%。
要点③-⑦均分其余80%的分值。
要点①，开展实施期绩效评价的，实施期内组织一次监督检查，即得分。项目由多部门共管的，按照分管部门个数均分分值。
要点②，开展实施期绩效评价的，如有一年不符合，则该要点不得分。
资金使用合规率=抽查项目中资金使用合规的项目数量（资金额度）/抽查的项目数量（资金额度）
根据实际抽样数量或资金额度计算资金使用合规率（按照数量和资金额度分别计算，取低值），资金使用合规率每降低1%扣减该要点分值的5%。</t>
  </si>
  <si>
    <t>该指标评分以抽查市县及资金使用单位为主。</t>
  </si>
  <si>
    <r>
      <rPr>
        <b/>
        <sz val="13"/>
        <color theme="1"/>
        <rFont val="宋体"/>
        <family val="3"/>
        <charset val="134"/>
      </rPr>
      <t>省级主管部门层面。占指标分值20%，总分1分，得1分：</t>
    </r>
    <r>
      <rPr>
        <sz val="13"/>
        <color theme="1"/>
        <rFont val="宋体"/>
        <family val="3"/>
        <charset val="134"/>
      </rPr>
      <t xml:space="preserve">
①《资金管理办法》中明确了各省级业务主管部门在服务业发展专项资金工作要求，即要对专项资金使用情况进行跟踪和监督检查，发现问题及时纠正，对本部门直接使用的专项资金进行财务管理和会计核算。通过访谈以及在市县实地调研得知，省发改委每2年对各市县开展专项资金自查工作、省供销社每年对各市县开展专项资金检查，并将检查结果反馈究责。省商务厅反馈在项目期内，对专项资金使用情况进行跟踪和监督检查，在实地调研过程中，各市县均反馈省级业务主管部门在过程中进行了监督管理，即省级主管部门均对资金使用情况进行跟踪和监督检查，该要素不扣分。②资金拨付具有完整的审批程序和手续。《资金管理办法》中分别明确了因素分配法及项目分配法工作流程：采用因素法分配资金时，首先由省财政厅会同省业务部门研究制定因素法分配方案、资金分配地区和分配额度，形成专项资金初步安排意见，经公示后会同省级财政部门按程序报省政府审批。采用项目法分配资金时，市（州）、县（市）业务主管部门会同当地财政部门按照申报指南，组织项目申报工作，对申报材料进行初审并汇总，上报省级业务主管部门；中省直单位项目直接向省级业务主管部门申报。省级业务主管部门通过聘请专家或委托第三方评审机构开展项目评审工作，并出具评审意见。省级业务主管部门根据评审情况，形成专项资金初步安排意见，公示后，会同省级财政部门按程序报省政府审批。通过对省级主管部门实地调研，资金拨付流程严格按照《资金管理办法》执行，并对资金分配意见以及资金分配过程中如专家评审等相关资料进行了留档，符合《管理办法》中的工作要求，综上，该要素得全部指标分值。
</t>
    </r>
    <r>
      <rPr>
        <b/>
        <sz val="13"/>
        <color theme="1"/>
        <rFont val="宋体"/>
        <family val="3"/>
        <charset val="134"/>
      </rPr>
      <t>市县部门层面，占指标分值80%，总分4分，得4分。</t>
    </r>
    <r>
      <rPr>
        <sz val="13"/>
        <color theme="1"/>
        <rFont val="宋体"/>
        <family val="3"/>
        <charset val="134"/>
      </rPr>
      <t xml:space="preserve">
③《资金管理办法》中明确了市县业务主管部门对资金使用进展情况进行调度统计、跟踪检查，实施全过程监管，发现问题及时纠正等工作要求。通过实地调研的11家单位发现均对项目使用情况进行跟踪和监督检查，如吉林市供销合作社由理事会和监事会对项目进行监管，对项目进展进行跟踪监督，该要素不扣分；④经抽查，市县对资金的拨付具有完整的审批程序和手续，如：一是制定方案，按照《实施细则》的规定要求，市县业务部门根据省因素法砍块分配下达的资金，按照省实施方案，制定具体实施方案，经过局专项资金管理工作领导小组同意后，在政府网站上公布，并下发到乡镇（园区）、街道、企业；二是项目申报，项目申报单位按照网站上公布专项资金项目方案，在规定时限内申报符合要求的纸质项目材料，报市县业务部门；三是项目初审，市县业务部门对上报项目共同进行初审。首先由主管科室根据项目具体要求进行严格把关，并提出初审意见，报主管领导（副组长）同意，最后提交局工作领导小组集体讨论，项目通过后，方可进行项目的其他程序；四是实地踏查，市县业务部门组成联合项目检查组，实地踏查；五是专家评审，由市县业务部门邀请有资质权威专家对项目进行评审工作。制定专门的评审方案。评审项目时，须从上级主管部门共同组建的专家库中随机抽取相关行业专家对项目进行评审，并出具评审意见书；六是项目公示，由市县业务部门负责对评审后的项目在政府网站上向社会公示；七是资金分配，市县业务部门根据专家对项目评审意见，召开专门领导小组会议集体研究资金分配事宜；八是上报存档。市县业务部门对项目进行对口上报工作，同时做好项目存档保管。该要素不扣分。⑤《资金管理办法》中明确本专项资金用于支持全省服务业发展方面的专项资金。经抽查，市县项目均属于全省服务业发展方面，且均属于各省级业务主管部门申报指南中明确的资金支持方向等内容。即项目内容符合项目预算规定的用途，该因素不扣分。⑥经抽查，市县业务部门不存在截留、挤占、挪用、虚列支出等情况，该要素不扣分；⑦经抽查，市县业务部门不存在不符合项目《资金管理办法》规定的其他情形，该要素不扣分。</t>
    </r>
  </si>
  <si>
    <t>组织实施</t>
  </si>
  <si>
    <t>管理制度健全性</t>
  </si>
  <si>
    <t>项目实施单位的财务和业务管理制度是否健全，用以反映和考核财务和业务管理制度对项目顺利实施的保障情况。</t>
  </si>
  <si>
    <t>评价要点：
1.省级主管部门层面
①是否制定了资金管理办法。
②资金管理办法是否合法、合规、完整。
2.市县或资金使用单位层面
③是否制定或具备可参考的财务管理制度。
④是否制定或具备可参考的业务管理制度。
⑤财务管理制度是否合法、合规、完整。
⑥业务管理制度是否合法、合规、完整。
评分规则：
要点①②均分该指标分值的20%。
要点③—⑥均分其余80%的分值。
要点②⑤⑥中如有一项存在问题，则该要点不得分。
管理制度健全率=抽查项目中管理制度健全的项目数量（资金额度）/抽查的项目数量（资金额度）
根据实际抽样数量或资金额度计算管理制度健全率（按照数量和资金额度分别计算，取低值），管理制度健全率每降低1%扣减该要点分值的5%。
不符合要点③的，要点⑤也不得分；不符合要点④的，要点⑥也不得分。</t>
  </si>
  <si>
    <t>1.该指标评分以抽查市县及资金使用单位为主。
2.要点②资金管理办法的完整性包括管理职责、资金支持范围、资金支持方式、资金分配方式、专项监督管理等内容。
3.要点⑤财务管理制度的完整性包括资金预算管理制度、资金控制制度、资金管理制度、会计管理制度等。因项目不同，评价时应根据项目实际内容具体分析财务管理制度应具备的要素。
4.要点⑥业务管理制度的完整性包括项目申报审批、采购管理、合同管理、验收管理、风险管控措施等。因项目不同，评价时应根据项目实际内容具体分析业务管理制度应具备的要素。</t>
  </si>
  <si>
    <t>制度执行有效性</t>
  </si>
  <si>
    <t>项目实施是否符合业务管理等相关规定，用以反映和考核相关管理制度的有效执行情况。</t>
  </si>
  <si>
    <t>评价要点：
1.省级主管部门层面
①是否遵守法律法规、业务管理、政府投资项目管理等相关规定。
②项目申报、审核、调整等手续是否完备。
2.市县或资金使用单位层面（包括省级部门单位）
③是否遵守法律法规、业务管理、政府采购管理、政府投资项目管理等相关规定。
④项目申报、审核、调整等手续是否完备。
⑤项目合同书、验收报告、技术鉴定等资料是否齐全并及时归档。
⑥项目实施的人员条件、场地设备、信息支撑等是否落实到位。
评分规则：
要点①②均分该指标分值的20%。
要点③—⑥均分其余80%的分值。
要点①②，项目由多部门共管的，按照分管部门个数均分分值。开展实施期绩效评价的，如任意一年存在问题，则该要点不得分。
要点①—⑥中如有一项存在问题，则该要点不得分。
制度执行有效率=抽查项目中制度执行有效的项目数量（资金额度）/抽查的项目数量（资金额度）
根据实际抽样数量或资金额度计算制度执行有效率（按照数量和资金额度分别计算，取低值），制度执行有效率每降低1%扣减该要点分值的5%。</t>
  </si>
  <si>
    <t xml:space="preserve">该指标评分以抽查市县及资金使用单位为主。
</t>
  </si>
  <si>
    <r>
      <rPr>
        <b/>
        <sz val="13"/>
        <color theme="1"/>
        <rFont val="宋体"/>
        <family val="3"/>
        <charset val="134"/>
      </rPr>
      <t>省级主管部门层面</t>
    </r>
    <r>
      <rPr>
        <sz val="13"/>
        <color theme="1"/>
        <rFont val="宋体"/>
        <family val="3"/>
        <charset val="134"/>
      </rPr>
      <t xml:space="preserve">，占指标分值20%：
①经核查，未发现省级主管部门违反法律法规、业务管理、政府投资项目管理等相关规定的行为，该要素不扣分。
②经核查，省级主管部门对于通过项目法分配资金的项目申报材料、审核材料等存档资料，未发现项目申报、审核、调整等手续不完备现象，该要素不扣分。
</t>
    </r>
    <r>
      <rPr>
        <b/>
        <sz val="13"/>
        <color theme="1"/>
        <rFont val="宋体"/>
        <family val="3"/>
        <charset val="134"/>
      </rPr>
      <t>市县部门层面，</t>
    </r>
    <r>
      <rPr>
        <sz val="13"/>
        <color theme="1"/>
        <rFont val="宋体"/>
        <family val="3"/>
        <charset val="134"/>
      </rPr>
      <t>占指标分值80%：
③未发现市县主管部门违反法律法规、业务管理、政府投资项目管理等相关规定，该要素不扣分。
④市县主管部门对项目申报材料、审核材料均有存档，经核查未发现项目申报、审核、调整等手续不完备现象，该要素不扣分。⑤经抽查，市县业务部门对项目合同书、验收报告、技术鉴定等及时归档，未发现资料不齐全现象，该要素不扣分；
⑥通过对市县主管业务部门负责人的访谈及受益企业的调查，未发现项目实施的人员条件、场地设备、信息支撑落实不到位的情况，该要素不扣分。</t>
    </r>
  </si>
  <si>
    <t>合计</t>
  </si>
  <si>
    <t>注：结果保留两位小数。</t>
  </si>
  <si>
    <t>一级指标</t>
  </si>
  <si>
    <t>二级指标</t>
  </si>
  <si>
    <t>权重</t>
  </si>
  <si>
    <t>指标公式</t>
  </si>
  <si>
    <t>指标值</t>
  </si>
  <si>
    <t>评价标准出处及内容</t>
  </si>
  <si>
    <t>评分规则</t>
  </si>
  <si>
    <t>效益</t>
  </si>
  <si>
    <t>综合效益</t>
  </si>
  <si>
    <t>服务业增加值增速</t>
  </si>
  <si>
    <t>考察吉林省服务业增加值每年增速情况</t>
  </si>
  <si>
    <t>——</t>
  </si>
  <si>
    <t>≥第二产业增速</t>
  </si>
  <si>
    <t>计划标准：将《中共吉林省委 吉林省人民政府关于加快服务业发展的若干实施意见》（吉发〔2016〕6号）中提出的“服务业增加值以超过GDP和第二产业的速度增长”作为评价标准</t>
  </si>
  <si>
    <t>服务业增加值占GDP比重</t>
  </si>
  <si>
    <t>考察现代服务业增加值占吉林省省国内生产总值比重的情况</t>
  </si>
  <si>
    <t>≥45%</t>
  </si>
  <si>
    <t>现代服务业增加值占吉林省国内生产总值比重≥45%，得满分；每降低0.45%扣5%的权重分，扣完为止。</t>
  </si>
  <si>
    <t>反映一定时期内该地区人民物质文化生活水平的提高情况，反映社会商品购买力的实现程度，以及零售市场的规模状况。</t>
  </si>
  <si>
    <t>社会消费品零售总额增长率=（本年该地区社会消费品零售总额-上年该地区社会消费品零售总额）/上年该地区社会消费品零售总额×100%</t>
  </si>
  <si>
    <t>≥8.5%</t>
  </si>
  <si>
    <t>计划标准：将《吉林省人民政府办公厅关于印发吉林省服务业发展“十三五”规划的通知》（吉政办发〔2017〕26号）中“到2020年，全省社会消费品零售总额年均增长8.5%”作为评价指标。</t>
  </si>
  <si>
    <t>电子商务交易额增长率</t>
  </si>
  <si>
    <t>考察电子商务发展情况</t>
  </si>
  <si>
    <t>电子商务交易额增长率=（本年该地区电子商务交易额-上年该地区电子商务交易额）/上年该地区电子商务交易额×100%</t>
  </si>
  <si>
    <t>其他标准：将“电子商务交易额增长率≥中国电子商务交易额同比增长率”作为评价标准。</t>
  </si>
  <si>
    <t>指标值达到标准值，则该指标得全部指标分值。每年均分指标分值，每降低1%扣除指标分值的5%。</t>
  </si>
  <si>
    <t>服务业投资增长情况</t>
  </si>
  <si>
    <t>服务业投资增长情况=次年吉林省第三产业固定资产投资占比-当年吉林省第三产业固定资产投资占比</t>
  </si>
  <si>
    <t>≥0%</t>
  </si>
  <si>
    <t>指标值达到标准值，则该指标得全部指标分值。若有一年未达标，则该指标不得分。</t>
  </si>
  <si>
    <t>评分数据来源</t>
  </si>
  <si>
    <t>产出</t>
  </si>
  <si>
    <t>数量</t>
  </si>
  <si>
    <t>补助/奖励实际完成率</t>
  </si>
  <si>
    <t>考察实施的实际产出数与计划产出数的比率，用以反映和考核项目产出数量目标的实现程度。</t>
  </si>
  <si>
    <t>补助实际完成率=（实际补助项目数/计划补助项目数）×100%。</t>
  </si>
  <si>
    <t>计划标准：将资金拨付指标文件、资金分配方案、项目实施计划等作为评价标准。</t>
  </si>
  <si>
    <t>每降低1%扣权重分的5%，扣完为止。</t>
  </si>
  <si>
    <t>基础数据表、实地核查核查</t>
  </si>
  <si>
    <t>质量</t>
  </si>
  <si>
    <t>补助/奖励条件符合率</t>
  </si>
  <si>
    <t>符合补贴条件的产出数与实际产出数的比率，用以反映和考核项目产出质量目标的实现程度。</t>
  </si>
  <si>
    <t>补助/奖励条件符合率=（符合补助、奖励条件的产出数/实际产出数）×100%。
符合补助/奖励条件的产出数：在项目期内抽选的项目中，资金扶持的符合补贴条件的项目数量。
实际产出数：在项目期内抽选的项目中，资金扶持的实际项目数量。</t>
  </si>
  <si>
    <t>每降低1%扣权重分的10%，扣完为止。</t>
  </si>
  <si>
    <t>补助/奖励标准执行准确率</t>
  </si>
  <si>
    <t>补助标准准确执行的产出数与实际产出数的比率，用以反映和考核项目产出质量目标的实现程度。</t>
  </si>
  <si>
    <t>补助/奖励标准执行准确率=（按补助、奖励标准准确执行的产出数/实际产出数）×100%。
按补助/奖励标准准确执行的产出数：在项目期内抽选的项目中，资金扶持的补助标准准确执行的的项目数量。
实际产出数：在项目期内抽选的项目中，资金扶持的实际项目数量。</t>
  </si>
  <si>
    <t>时效</t>
  </si>
  <si>
    <t>补助/奖励资金发放及时率</t>
  </si>
  <si>
    <t>资金实际拨付时间与计划拨付时间的比较，用以反映和考核项目产出时效目标的实现程度。</t>
  </si>
  <si>
    <t>补助/奖励资金发放及时率=（实际资金拨付及时的项目个数/项目期内抽选的项目总数）×100%。资金拨付及时的项目个数：未因资金拨付慢造成影响的情况</t>
  </si>
  <si>
    <t>其他标准：将补贴资金发放及时率=100%作为评价标准</t>
  </si>
  <si>
    <t>经济效益</t>
  </si>
  <si>
    <t>基础数据表</t>
  </si>
  <si>
    <t>社会效益</t>
  </si>
  <si>
    <t>≥80%</t>
  </si>
  <si>
    <t>满意度</t>
  </si>
  <si>
    <t>受补助/奖励企业满意度</t>
  </si>
  <si>
    <t>通过受益企业对政府部门在推动服务业发展中发挥作用的评价、对该专项资金的公平性的评价、对该专项资金政策宣传情况的评价、对该专项资金扶持力度的评价、对该专项资金申报流程便捷性的评价、对项目资金拨付及时性的评价、对行业发展培训内容的评价等，进行满意度调查</t>
  </si>
  <si>
    <t>≥85%</t>
  </si>
  <si>
    <t>其他标准：将受补助/奖励企业满意度≥85%作为评价标准</t>
  </si>
  <si>
    <t>每降低0.85%，扣权重分5%，扣完为止。</t>
  </si>
  <si>
    <t>调查问卷</t>
  </si>
  <si>
    <t>平台/基地/商业街区/智慧商圈满意度</t>
  </si>
  <si>
    <t>通过平台/基地/商业街区/智慧商圈入驻企业对对政府部门在推动服务业发展中发挥作用的评价、对该专项资金的公平性的评价、对该专项资金政策宣传情况的评价、对该专项资金扶持力度的评价、对该专项资金申报流程便捷性的评价、对项目资金拨付及时性的评价；及平台/基地/商业街区/智慧商圈运营商对所处地理位置、交通建设、配套服务设施、品牌引进和建设带动就业的满意度等，进行满意度调查</t>
  </si>
  <si>
    <t>①平台满意度
②平台入驻企业满意度</t>
  </si>
  <si>
    <t>其他标准：将平台/基地/商业街区/智慧商圈满意度≥85%作为评价标准</t>
  </si>
  <si>
    <t>要素①-②分别占指标分值的1/2。每降低0.85%，扣权重分5%，扣完为止。</t>
  </si>
  <si>
    <t>数量指标</t>
  </si>
  <si>
    <t>其他标准：
将补贴资金发放及时率=100%作为评价标准</t>
  </si>
  <si>
    <t>全省农村电子商务零售额增长率</t>
  </si>
  <si>
    <t>考察电商镇、电商村奖励资金的投入，是否促进全省农村电子商务零售额增长</t>
  </si>
  <si>
    <t>全省农村电子商务零售额增长率=（补贴次年全省农村电子商务零售额-获得补贴当年全省农村电子商务零售额）/获得补贴当年全省农村电子商务零售额*100%</t>
  </si>
  <si>
    <t>其他标准：
将全省农村电子商务零售额增长率≥0%作为评价标准</t>
  </si>
  <si>
    <t>每年度全省农村电子商务零售额增长率分别占该指标分值的1/3；达到目标值（0%），则得指标权重的60%，每增加1%，增加5%指标分值；未达到指标分值，则该指标不得分。</t>
  </si>
  <si>
    <t>根据吉林省商务厅提交的基础数据表得出，2016-2019年吉林省农村电子商务零售额分别为：75.2亿元、124.9亿元、170.9亿元、224.8亿元。根据公式得出，2017-2019年全省农村电子商务零售额增长率分别为：66.09%、36.83%、31.54%，均超过目标值0%，根据评分原则，本项指标不扣分。</t>
  </si>
  <si>
    <t>2016年省级县域电子商务试点县增长率</t>
  </si>
  <si>
    <t>考察省级县域电子商务试点县奖励资金的投入，是否促进省级县域电子商务试点县数量增长</t>
  </si>
  <si>
    <t>2016年省级县域电子商务试点县增长率=（2017年省级县城电子商务县数量-2016年奖励的省级县域电子商务试点县）/2016年奖励的省级县域电子商务试点县*100%</t>
  </si>
  <si>
    <t>其他标准：将2016年省级县域电子商务试点县增长率≥0%作为评价标准</t>
  </si>
  <si>
    <t>达到目标值（0%），则得指标权重的60%，每增加1%，增加5%指标分值；未达到指标分值，则该指标不得分。</t>
  </si>
  <si>
    <t>根据吉林省商务厅提交的基础数据表得出，2016年、2017年省级县城电子商务县数量为14个、11个，根据公式“2016年省级县域电子商务试点县增长率=2017年省级县城电子商务县数量-2016年奖励的省级县域电子商务试点县）/2016年奖励的省级县域电子商务试点县*100%”得出，2016年省级县域电子商务试点县增长率为-21%，根据评分原则，本项指标不得分。</t>
  </si>
  <si>
    <t>新增限额以上服务业企业数量增长率</t>
  </si>
  <si>
    <t>考核项目资金投入是否带来新增限额以上服务业企业数量增长</t>
  </si>
  <si>
    <t>新增限额以上服务业企业数量增长率=（获得奖励当年新增限额以上服务业企业数量-获得奖励上年新增限额以上服务业企业数量）/获得奖励上年新增限额以上服务业企业数量*100%</t>
  </si>
  <si>
    <t>其他标准：
将新增限额以上服务业企业数量增长率≥0%作为评价标准</t>
  </si>
  <si>
    <t>2016-2018年新增限额以上服务业企业数量增长率分别占该指标分值的1/3；达到目标值（0%），则得指标权重的60%，每增加1%，增加5%指标分值；未达到指标分值，则该指标不得分。</t>
  </si>
  <si>
    <t>2015-2018年吉林省商务厅对新增限额以上服务业企业进行奖补，根据吉林省商务厅提交的基础数据表得出，2016-2018年新增限额以上服务业企业分别为：712家、713家、1317家、1438家，故根据公式2016-2018年新增限额以上服务业企业数量增长率分别为0.01%、84.71%、9.18%；根据评分规则，2016年，扣该年度40%权重，即扣0.8分。</t>
  </si>
  <si>
    <t>城市智慧商圈、特色商业街区入驻率</t>
  </si>
  <si>
    <t>考核项目资金投入是否带来城市智慧商圈、特色商业街区入驻率增长</t>
  </si>
  <si>
    <t>城市智慧商圈、特色商业街区入驻率=城市智慧商圈、特色商业街区实际入驻面积/市智慧商圈、特色商业街区总面积*100%</t>
  </si>
  <si>
    <t>其他标准：
将城市智慧商圈、特色商业街区入驻率≥80%作为评价标准</t>
  </si>
  <si>
    <t>达到目标值（80%），则得指标权重的60%，每增加1%，增加5%指标分值；未达到指标分值，则该指标不得分。</t>
  </si>
  <si>
    <t>2017年，吉林省商务厅对城市智慧商圈、特色商业街区投入资金。根据吉林省商务厅提交的基础数据表得出，2018-2019年城市智慧商圈、特色商业街区入驻面积分别为22587平方米、24360平方米，入驻率分别为78%、84%。根据评分规则，2018年度不得分，即扣1.5分，2019年度得该年度80%权重，即扣0.3分。</t>
  </si>
  <si>
    <t>外销平台保有率</t>
  </si>
  <si>
    <t>考核资金投入带来的外销平台保有率</t>
  </si>
  <si>
    <t>2017年奖补的外销平台保有率=截至2020年7月31日仍经营的外销平台数量/2017年投资外销平台数量*100%</t>
  </si>
  <si>
    <t>其他标准：将外销平台保有率≥80%作为评价标准</t>
  </si>
  <si>
    <t>根据吉林省商务厅提交的基础数据表得出，2017年投资外销平台数量13个，截至2020年7月31日仍经营的外销平台13个，外销平台保有率为100%，超过目标值，本项指标不扣分。</t>
  </si>
  <si>
    <t>通过受益企业对对政府部门在推动服务业发展中发挥作用的评价、对该专项资金的公平性的评价、对该专项资金政策宣传情况的评价、对该专项资金扶持力度的评价、对该专项资金申报流程便捷性的评价、对项目资金拨付及时性的评价、对行业发展培训内容的评价等，进行满意度调查</t>
  </si>
  <si>
    <t>其他标准：
将受补助/奖励企业满意度≥85%作为评价标准</t>
  </si>
  <si>
    <t>满意度：对项目期内抽选的受益企业进行社会调查，得出对本专项的整体满意度。每降低0.85%，扣权重分5%，扣完为止。</t>
  </si>
  <si>
    <t>满意度：对项目期内抽选的潜在受益企业（有申报但并未受到扶持的企业）进行社会调查，得出对本专项的整体满意度。每降低0.85%，扣权重分5%，扣完为止。</t>
  </si>
  <si>
    <t>平台/商业街区/智慧商圈满意度</t>
  </si>
  <si>
    <t>其他标准：
将平台/基地/商业街区/智慧商圈满意度≥85%作为评价标准</t>
  </si>
  <si>
    <t>其他标准：将供销系统电子商务销售额增长率≥0%作为评价标准</t>
  </si>
  <si>
    <t>统计数据及基础数据表</t>
  </si>
  <si>
    <r>
      <t>吉林省服务业发展专项资金项目（20</t>
    </r>
    <r>
      <rPr>
        <sz val="24"/>
        <color theme="1"/>
        <rFont val="宋体"/>
        <family val="3"/>
        <charset val="134"/>
      </rPr>
      <t>21</t>
    </r>
    <r>
      <rPr>
        <sz val="24"/>
        <color theme="1"/>
        <rFont val="方正小标宋简体"/>
        <charset val="134"/>
      </rPr>
      <t>—202</t>
    </r>
    <r>
      <rPr>
        <sz val="24"/>
        <color theme="1"/>
        <rFont val="宋体"/>
        <family val="3"/>
        <charset val="134"/>
      </rPr>
      <t>3</t>
    </r>
    <r>
      <rPr>
        <sz val="24"/>
        <color theme="1"/>
        <rFont val="方正小标宋简体"/>
        <charset val="134"/>
      </rPr>
      <t>年）绩效评价共性指标体系及评价得分情况表</t>
    </r>
    <phoneticPr fontId="24" type="noConversion"/>
  </si>
  <si>
    <t xml:space="preserve">1.该指标仅考核项目整体，不细分至按照因素法或项目法分解至市县及资金使用单位的明细项目。
2.要点①，因素法分配按照《省级专项资金因素法分配工作规程》（吉财预[2017]251号）审核。
</t>
    <phoneticPr fontId="24" type="noConversion"/>
  </si>
  <si>
    <r>
      <t>发改委层面，占指标分值33.33%，总分1.33分，不扣分：</t>
    </r>
    <r>
      <rPr>
        <sz val="13"/>
        <color theme="1"/>
        <rFont val="宋体"/>
        <family val="3"/>
        <charset val="134"/>
      </rPr>
      <t xml:space="preserve">
①因素分配法部分。经梳理，省发改委采用因素分配法时，选取服务业增加值增速、服务业增加值增量、服务业增加值占GDP比重三项因素，因素占比分别为35%、15%、50%。因素选择、权重及计算方法符合要求，该要素不扣分。
②项目法分配部分。项目支持范围主要是省级现代服务业集聚区，服务业重点项目、特色街区项目及“个转企”补助资金项目等，补助项目标准根据项目总投资额分档设置，标准明确。
③资金分配额度较合理性。专项资金在主管部门间的分配，主要参考延续资金规模占比进行分配，发改委的在项目及因素分配法时，主要采用了优先保障兑现政策的奖补资金，再保障通过补助方式扶持重点服务业项目，最后保障因素分配法分配给市县的方式。从资金额度分配的方式来看较为合理。现阶段项目主要采用补助、奖补等方式扶持企业发展，在项目开展过程中省发改委多采用后补贴等方式进行建设补贴，主要考虑保障财政资金安全性等。现阶段该资金支持方式较合理，该要素不扣分。
</t>
    </r>
    <r>
      <rPr>
        <b/>
        <sz val="13"/>
        <color theme="1"/>
        <rFont val="宋体"/>
        <family val="3"/>
        <charset val="134"/>
      </rPr>
      <t>商务厅层面，占指标分值33.33%，总分1.33分，不扣分：</t>
    </r>
    <r>
      <rPr>
        <sz val="13"/>
        <color theme="1"/>
        <rFont val="宋体"/>
        <family val="3"/>
        <charset val="134"/>
      </rPr>
      <t xml:space="preserve">
①因素分配法部分。经梳理，省商务厅采用因素分配法时，选取各地社会消费品零售总额因素（45%-50%）、市场监测和统计工作开展因素（14%-15%）、城市一刻钟便民生活圈建设试点因素（7%）、支持新电子商务发展因素（13%）、绩效因素（9%）、均衡因素（10%-13%）等。因素选择、权重及计算方法符合要求，该要素不扣分。
②项目法分配部分，内容主要为支持企业做大做强，促进消费增长、支持商贸物流发展、支持电子商务发展、支持居服务业提升转型、支持壮大会展经济、支持传统商贸服务业改造提升、支持智慧商圈和特色商业街区创新发展、支持智慧物流信息平台发展、兑现消费促进政策等方面，项目法分配部分符合项目支持范围。补助标准：根据《实施意见》等文件补助标准明确，该要素不扣分；
③一是资金分配额度合理性。专项资金在主管部门间的分配，主要参考延续资金规模占比进行分配，省商务厅的在项目及因素分配法时，主要采用了优先保障兑现政策的奖补资金，再保障通过补助方式扶持重点服务业项目，最后保障因素分配法分配给市县的方式。从资金额度分配的方式来看较为合理。二是资金支持方式合理性。现阶段项目主要采用补助、奖补等方式扶持企业发展，在项目开展过程中省发改委多采用后补贴等方式进行建设补贴，主要考虑保障财政资金安全性等。现阶段该资金支持方式较合理，该要素不扣分。
</t>
    </r>
    <r>
      <rPr>
        <b/>
        <sz val="13"/>
        <color theme="1"/>
        <rFont val="宋体"/>
        <family val="3"/>
        <charset val="134"/>
      </rPr>
      <t>供销合作社层面，占指标分值33.33%，总分1.33分，不扣分：</t>
    </r>
    <r>
      <rPr>
        <sz val="13"/>
        <color theme="1"/>
        <rFont val="宋体"/>
        <family val="3"/>
        <charset val="134"/>
      </rPr>
      <t xml:space="preserve">
①因素分配法部分。经梳理，省供销合作社采用因素分配法时，选取惠农项目基础条件情况因素（15%）、惠农项目建设情况因素（48%）、县域流通服务网络建设情况因素（25%）、新型农民社员培训工作情况因素（2%）、绩效情况因素（10%）。因素选择、权重及计算方法符合《省级专项资金因素法分配工作规程》（吉财预[2017]251号）的要求，该要素不扣分。
②项目法分配部分，一是支持范围：惠农服务驿站工程、吉字号农产品宣传项目、“新型农民社员”培训、县域流动项目等方面，项目法分配部分符合项目支持范围，同时补助标准明确，该要素不扣分。
③一是资金分配额度合理性。专项资金在主管部门间的分配，主要参考延续资金规模占比进行分配，省供销合作社的在项目及因素分配法时，主要采用了优先保障兑现政策的奖补资金，再保障通过补助方式扶持重点服务业项目，最后保障因素分配法分配给市县的方式，在资金规模一定的情况下，该资金保障顺序较合理；二是资金支持方式合理性。现阶段项目主要采用补助、奖补等方式扶持企业发展，现阶段该资金支持方式较合理，该要素不扣分。</t>
    </r>
    <phoneticPr fontId="24" type="noConversion"/>
  </si>
  <si>
    <r>
      <t>1.统计口径均指财政资金。
2.部分项目由中央、省级、市县级资金共同构成，应将中央财政资金纳入统计范围。
3.开展实施期绩效评价的，不统计实施期内累计数，得分情况以</t>
    </r>
    <r>
      <rPr>
        <sz val="13"/>
        <color rgb="FF00B050"/>
        <rFont val="宋体"/>
        <family val="3"/>
        <charset val="134"/>
      </rPr>
      <t>2021年</t>
    </r>
    <r>
      <rPr>
        <sz val="13"/>
        <color theme="1"/>
        <rFont val="宋体"/>
        <family val="3"/>
        <charset val="134"/>
      </rPr>
      <t xml:space="preserve">情况代替。
4.要点②，资金使用单位是省级预算部门（单位）的，计算时将拨付至省级预算部门（单位）的资金统计至市县财政实际拨付资金口径内。
</t>
    </r>
    <phoneticPr fontId="24" type="noConversion"/>
  </si>
  <si>
    <r>
      <t>1.统计口径均指财政资金。
2.部分项目由中央、省级、市县级资金共同构成，应将中央财政资金纳入统计范围。
3.开展实施期绩效评价的，不统计实施期内累计数，得分情况以</t>
    </r>
    <r>
      <rPr>
        <sz val="13"/>
        <color rgb="FF00B050"/>
        <rFont val="宋体"/>
        <family val="3"/>
        <charset val="134"/>
      </rPr>
      <t>2021年</t>
    </r>
    <r>
      <rPr>
        <sz val="13"/>
        <color theme="1"/>
        <rFont val="宋体"/>
        <family val="3"/>
        <charset val="134"/>
      </rPr>
      <t>情况代替。</t>
    </r>
    <phoneticPr fontId="24" type="noConversion"/>
  </si>
  <si>
    <r>
      <t>吉林省服务业发展专项资金项目（20</t>
    </r>
    <r>
      <rPr>
        <sz val="24"/>
        <color theme="1"/>
        <rFont val="宋体"/>
        <family val="3"/>
        <charset val="134"/>
      </rPr>
      <t>21</t>
    </r>
    <r>
      <rPr>
        <sz val="24"/>
        <color theme="1"/>
        <rFont val="方正小标宋简体"/>
        <charset val="134"/>
      </rPr>
      <t>—202</t>
    </r>
    <r>
      <rPr>
        <sz val="24"/>
        <color theme="1"/>
        <rFont val="宋体"/>
        <family val="3"/>
        <charset val="134"/>
      </rPr>
      <t>3</t>
    </r>
    <r>
      <rPr>
        <sz val="24"/>
        <color theme="1"/>
        <rFont val="方正小标宋简体"/>
        <charset val="134"/>
      </rPr>
      <t>年）绩效评价宏观效益指标体系及评价得分情况表</t>
    </r>
    <phoneticPr fontId="24" type="noConversion"/>
  </si>
  <si>
    <t xml:space="preserve">要素①2021-2022年服务业增加值平均年增速＞2021-2022年第二产业增加值平均年增速，得该项指标50%权重。
要素②2021-2022年服务业增加值平均年增速＞2021-2022年吉林省GDP平均年增速，得该项指标50%权重。
</t>
    <phoneticPr fontId="24" type="noConversion"/>
  </si>
  <si>
    <t>2021年-2022年吉林省第三产业固定资产投资占比分别为74.30%、68.90%每年均增长，故此该指标不扣分。</t>
    <phoneticPr fontId="24" type="noConversion"/>
  </si>
  <si>
    <t>考核2021-2022年吉林省第三产业固定资产投资占比增长情况</t>
    <phoneticPr fontId="24" type="noConversion"/>
  </si>
  <si>
    <t>根据《吉林省2021-2022年国民经济和社会发展统计公报》发布的吉林省2021-2022年GDP、第二产业增加值、服务业增加值数据，通过计算，2021-2022年吉林省GDP年增速平均值为2.35%，第二产业增加值年增速平均值为-0.05%，2021-2022年服务业增加值增速平均值3.30%，满足“服务业增加值以超过GDP和第二产业的速度增长”的目标，故此该指标不扣分。</t>
    <phoneticPr fontId="24" type="noConversion"/>
  </si>
  <si>
    <t>计划标准：将《吉林省人民政府办公厅关于印发吉林省服务业发展“十三五”规划的通知》（吉政办发〔2017〕26号）中“服务业增加值占GDP比重每年提升1个百分点以上，力争到2020年达到45%以上”作为评价标准</t>
    <phoneticPr fontId="24" type="noConversion"/>
  </si>
  <si>
    <t>根据《吉林省2021-2022年国民经济和社会发展统计公报》发布的2021年服务业增加值占国内生产总值比重52.3%、2022年服务业增加值占国内生产总值比重51.7%，均大于45%，故此该指标不扣分。</t>
    <phoneticPr fontId="24" type="noConversion"/>
  </si>
  <si>
    <t>社会消费品零售总额增长率平均年增长率≥8.5%得满分，每增加0.085%增权重分的5%，每降低0.085%减少重分的5%，</t>
    <phoneticPr fontId="24" type="noConversion"/>
  </si>
  <si>
    <t>根据《吉林省2021-2022年国民经济和社会发展统计公报》发布的吉林省2021-2022年全年合省社会消费品零售总额及增长率，计算出平均年增速为10.00%，大于8.5%，故此该指标不扣分。</t>
    <phoneticPr fontId="24" type="noConversion"/>
  </si>
  <si>
    <t>省商务厅无法提供2021年数据</t>
    <phoneticPr fontId="24" type="noConversion"/>
  </si>
  <si>
    <t>评价要点：
①预算编制是否经过科学论证。
②预算内容与项目内容是否匹配。
③预算额度测算依据是否充分，是否有相关标准。
④预算确定的项目投资额或资金量是否与工作任务相匹配。
评分规则：
要点①—④均分该指标分值。
开展实施期绩效评价的，按照评价年度均分分值。</t>
    <phoneticPr fontId="24" type="noConversion"/>
  </si>
  <si>
    <r>
      <t>整体层面，占指标分值50%，得分1.5：</t>
    </r>
    <r>
      <rPr>
        <sz val="13"/>
        <color theme="1"/>
        <rFont val="宋体"/>
        <family val="3"/>
        <charset val="134"/>
      </rPr>
      <t xml:space="preserve">
①经确认，2016年未针对项目整体设置整体绩效目标申报表，评价组根据《关于加快服务业发展的若干实施意见》（吉发〔2016〕6号）等文件，结合项目实施情况及项目设立目的等内容，梳理该项目绩效目标为“发展提速，服务业增加值以超过GDP和第二产业的速度增长，力争到2020年服务业增加值实现倍增；比重提高，服务业增加值占GDP比重每年提升1个百分点以上，力争到2020年达到45%以上，成为拉动经济增长的主要推动力；水平提升，到2020年，服务业的信息化、国际化、集聚化水平大大提高，生产性服务业占服务业比重提升10个百分点，新技术、新模式、新业态、新产品加快发展，在全省建成一批具有鲜明特色和较强竞争力的现代服务业集聚区，培育形成一批在国际国内享有较高知名度的大企业集团和优势品牌，形成三次产业融合发展、制造业与服务业‘双轮驱动'的产业新格局，实现服务业与经济社会转型相适应,与产业结构调整相适应,与消费需求升级相适应”。该要素不扣分；
②项目同绩效目标相关性较弱。从项目内容梳理来看，该项目主要内容为对服务业各方向企业予以支持以达到上述目标，项目内容同绩效目标相关。但从整体目标的角度来看，本项目涉及到发改部门、商务部门以及供销社各部门，以上三个部门，虽然能够涵盖大部分项目内容，但不能涵盖全部服务业的工作内容，未能全面覆盖服务业发展整体内容，绩效目标同实施内容相关性不紧密。综上，该要素不得分，扣整体层面16.67%权重分，即0.25分；
③项目绩效目标具备可实现性。本项目整体绩效目标主要聚焦于至2020年预计达到“服务业增加值以超过GDP和第二产业的速度增长”“力争到2020年，服务业增加值占GDP比重达到45%以上”的目标，项目建设之初的目标符合国家发展规划的工作要求，同时也符合当时吉林省省情以及省委省政府提出的工作要求。另外，为保障项目实施，《贯彻落实&lt;中共吉林省委  吉林省人民政府关于加快服务业发展的若干实施意见&gt;的任务分工方案》（吉办发〔2016〕15号）文件中明确了各单位的职责分工，并建立了省服务业发展攻坚领导小组。同时经整体核查相关数据可知，本项目已经于2023年9月30日前完成了“服务业增加值已超过GDP和第二产业的速度增长”“力争到2020年，服务业增加值占GDP比重达到45%以上”等目标，故本项目具备可实现性。该要素不扣分；
④2021-2023年，服务业发展专项预算资金21013万元，从项目效益实现情况来看，本项目整体效益完成情况较好，由此可得内容与预算确定的资金量相匹配，该要素不扣分。
</t>
    </r>
    <r>
      <rPr>
        <b/>
        <sz val="13"/>
        <color theme="1"/>
        <rFont val="宋体"/>
        <family val="3"/>
        <charset val="134"/>
      </rPr>
      <t xml:space="preserve">省级主管部门层面，占指标分值50%，得分1.375：
</t>
    </r>
    <r>
      <rPr>
        <sz val="13"/>
        <color theme="1"/>
        <rFont val="宋体"/>
        <family val="3"/>
        <charset val="134"/>
      </rPr>
      <t>①组根据各部门每年度的省级主管部门绩效目标申报表，梳理出部门绩效目标如下：省发改委服务业发展专项资金的中长期目标是服务业发展水平不断提升，实现服务业与经济社会转型相适应，与产业结构调整相私有和适应，与消费需求升级相适应，促进我省服务业向集群、特色、高端发展；</t>
    </r>
    <r>
      <rPr>
        <sz val="13"/>
        <color rgb="FFFF0000"/>
        <rFont val="宋体"/>
        <family val="3"/>
        <charset val="134"/>
      </rPr>
      <t>省商务厅服务业发展专项资金的未确定中长期目标</t>
    </r>
    <r>
      <rPr>
        <sz val="13"/>
        <color theme="1"/>
        <rFont val="宋体"/>
        <family val="3"/>
        <charset val="134"/>
      </rPr>
      <t>；省供销合作社服务业发展专项资金的中长期目标是供销社组织服务体系更加完整，基层社改造基本完成，村级服务载体得到强化，把我省供销社打造成为与农民利益联结更紧密、为农服务功能更完备、市场化运行更高效的合作经济组织，该要素不扣分；
②根据省发改委、省商务厅、省供销社分别提供的绩效目标申报表，梳理各单位2021年申报年度的绩效目标，并通过实地调研梳理各单位实施内容，经核查各单位绩效目标同视机工作内容具有相关性。其中，省发改委绩效目标为：通过对支持我省服务平台载体建设，提升服务业集聚发展水平，鼓励服务业企业“个转企”，促进个体工商户健康发展；支持服务业重点项目建设，推动服务业重点领域实现突破（详见表1-1)。省商务厅绩效目标为：全省城乡市场监测体系样本企业数量逐步扩大，稳定在800户以上；监测企业总体报送率逐步提高，全年达到92%以上；获得奖补资金的商贸流通企业一季度社零额增量总规模超过7000万元（详见表1-2)。省供销社绩效目标为：构建县、乡村三级供销合作社惠农服务网络，打造农业生产服务中心；宣传推介“吉字号”农产品，提升“吉字号”农产品品牌市场知名度和社会影响力。综上，项目绩效目标与吉林省发改委、吉林省供销合作社工作内容具有相关性，吉林省商务厅未设定中长期目标，按比例该要素扣0.125分；
③项目绩效目标具备可实现性。本项目省发改委、省商务厅、省供销社部门绩效目标主要聚焦于吉林省人民政府办公厅关于进一步促消费扩内需苦于措施的通知（吉政办发﹝2021﹞2号）加快发展夜间消费、抓好消费券促销，吉林省人民政府关于推动服务业转型升级高质量发展的意见（吉政发﹝2021﹞17号）集聚区提档升级工程、步行街区改造工程的目标，项目建设之初的目标符合国家发展规划的工作要求，同时也符合当时吉林省省情以及省委省政府提出的工作要求。另外，为保障项目实施，《贯彻落实&lt;中共吉林省委  吉林省人民政府关于加快服务业发展的若干实施意见&gt;的任务分工方案》（吉办发〔2016〕15号）文件中明确了各单位的职责分工，并建立了省服务业发展攻坚领导小组。同时经整体核查相关数据可知，本项目已经于2023年9月3日前完成了“服务业增加值增速、服务业增加值占GDP比例、社会消费品零售总额增长率”等目标，帮本项目具备可实现性。该要素不扣分；
④2021-2023年吉林省发展改革委员会预算资金12028万元、吉林省商务厅预算资金5985万元、吉林省供销合作社预算资金3000万元，从项目效益实现情况来看，本项目整体效益完成情况较好，由此可得内容与预算确定的资金量相匹配。该要素不扣分。</t>
    </r>
    <phoneticPr fontId="24" type="noConversion"/>
  </si>
  <si>
    <r>
      <t xml:space="preserve">
经核查，2016年以前由省发改委、省商务厅、省供销社单位分别开展吉林省服务业引导资金、吉林省城乡市场流通发展引导资金、吉林省“新网工程”资金等项目，2016年根据吉林省委、省政府发布的《关于加快服务业发展的若干实施意见》（吉发〔2016〕6号），成立了服务业发展专项项目，并提出了资金规模扩大至5亿元、逐年增加的工作要求。并在《贯彻落实&lt;中共吉林省委 吉林省人民政府关于加快服务业发展的若干实施意见&gt;的任务分工方案》（吉办发〔2016〕15号）中提出了成立省服务业发展攻坚领导小组，由省发改委统筹指导全省服务业发展，负责顶层设计、政策制定以及重大战略推进，研究解决发展过程中的重点问题，2021-2023年项目是延续项目。要素①经核查，该项目按照《吉林省省级财政专项资金管理办法》（吉政发[2014]10号）文件要求的程序申请设立，该要素不扣分。</t>
    </r>
    <r>
      <rPr>
        <sz val="13"/>
        <color rgb="FFFF0000"/>
        <rFont val="宋体"/>
        <family val="3"/>
        <charset val="134"/>
      </rPr>
      <t>要素②评价组未见审批文件、资料，该要素不得分；要素③评价组未见项目立项前的可行性研究、专家论证、风险评估、集体决策等资料，该要素不得分。</t>
    </r>
    <phoneticPr fontId="24" type="noConversion"/>
  </si>
  <si>
    <t>①该项目为落实吉林省要求，为加快吉林省服务业发展而设立的专项资金，与《关于加快服务业发展的若干实施意见》（吉发〔2016〕6号）文件要求保持一致；《吉林省服务发展“十四五”规划》中明确服务业发展目标为“结构更加优化：对全省的支柱带动作业更强，现代金融、商贸服务、农业服务等优势型服务业不断发展壮大，生产性服务业规模发展水平显著提高；产业更加集聚：以长春的核心引领作用、四圈对区域的协同带动作用及10大领域服务业集聚区的支撑能力更加增强”，本项目为促进吉林省服务业又快又好发展而设立的专项资金，项目内容与服务业“十四五”规划目标相符，该要素不扣分；
②吉林省服务业发展专项资金项目，主要通过支持吉林省服务业重点项目，以促进吉林省服务业向集群、特色、高端发展，推动消费性服务业升级和生产性服务业提速。评价组通过对各省级主管单位职能梳理如下：省发改委主要职责为“组织拟订综合性产业政策，负责协调第一、二、三产业发展的重大问题并衔接平衡相关发展规划和重大政策，做好与国民经济和社会发展规划、计划的衔接平衡”等；省商务厅主要职责为“指导流通企业改革、商贸服务业和社区商业发展”“推动流通标准化和连锁经营、商业特许经营、物流配送、电子商务等现代流通方式的发展”“促进城乡市场发展，指导大宗产品批发市场规划和城市商业网点规划、商业体系建设工作，推进农村市场体系建设”；吉林省供销合作社主要职责为“对重要农业生产资料、农副产品经营进行组织、协调和管理”“支持供销合作社发展电子商务和开展农村合作金融服务”。结合本项目的工作职责，以及各部门业务分工，项目与吉林省发改委、吉林省商务厅、供销社职能相符，与职能较不相符，该要素不扣分。
③本项目为省级一般公共预算安排的用于支持吉林省服务业发展方面的专项资金，主要是以资金补助、贷款贴息等方式，支持吉林省服务业重点项目，故属于公共财政支持范围，该要素不扣分。  
④经抽查，未发现（2021-2023年）项目支持范围或支持方向与相关部门同类项目或部门内部相关项目重复。</t>
    <phoneticPr fontId="24" type="noConversion"/>
  </si>
  <si>
    <t>评价要点：
①是否将项目绩效目标细化分解为具体的绩效指标。
②是否通过清晰、可衡量的指标值予以体现。
③是否与项目目标任务数或计划数相对应。
评分规则：
要点①占该指标分值的50%。
要点②③均分其余50%的分值。
项目由多部门共管的，各部门按照部门个数均分分值。
若未将绩效目标细化分解为具体的绩效指标则该指标整体不得分。</t>
    <phoneticPr fontId="24" type="noConversion"/>
  </si>
  <si>
    <t>经核查，省发改委、省供销社及省商务厅在专项资金拨付的同时设立之初设置部门实施期绩效目标，①并将项目绩效目标细化分解为具体的绩效指标。②通过2021-2023年省商务厅服务业发展专项绩效目标申报表，各项指标的指标值基本与项目目标任务数相对应，该要素不扣分。</t>
    <phoneticPr fontId="24" type="noConversion"/>
  </si>
  <si>
    <t>经核查，在《吉林省服务业发展专项资金管理办法》（吉财粮〔2020〕564号）中明确本专项工作由省发改委、省商务厅、省供销合作社单位联合承担，同时明确各主管部门的主要职责是：负责本部门申请设立专项资金的前期论证和风险评估，并提出绩效目标，明确资金支持方向和方式，组织做好重大投资项目的评审工作。会同省级财政部门发布年度专项资金申报指南等工作文件，会同省级财政部门提出年度专项资金分配建议。吉林省财政联合结合实施期内实际情况，确定项目年度预算金额。
省发改委、省商务厅、省供销合作社在部门预算规模确定的前提下，根据项目分配法及因素分配法进行预算编制。其中因素分配法即各单位确定分配因素及对应的权重，对涉及市县预算规模分配的方法；项目分配法，即根据已经确定的项目及其投资规模等内容进行预算分配及编制的方式。各主管部门在专项规模已经确定的基础上，对项目规模分配采用了项目分配法及因素分配法，且在资金分配上优先保证兑现奖补，再保证投资建设直接补助和贷款贴息，在上述基础上剩余资金规模保障因素分配法分配至各市县。综上，各部门在预算规模确定的情况下，采用了较明确的资金分配方式，且资金分配方式同项目内容较匹配，抽查项目中未存在不符合项目支持范围的情况，综上本要素不扣分。</t>
    <phoneticPr fontId="24" type="noConversion"/>
  </si>
  <si>
    <t>≥50%</t>
    <phoneticPr fontId="24" type="noConversion"/>
  </si>
  <si>
    <t>其他标准：将“2021-2022年吉林省第三产业固定资产投资占比增长情况≥50%”作为评价标准。</t>
    <phoneticPr fontId="24" type="noConversion"/>
  </si>
  <si>
    <t>服务业投资增速</t>
    <phoneticPr fontId="24" type="noConversion"/>
  </si>
  <si>
    <t>省级现代服务业集聚区入驻企业数量</t>
    <phoneticPr fontId="24" type="noConversion"/>
  </si>
  <si>
    <t>撬动社会资本</t>
    <phoneticPr fontId="24" type="noConversion"/>
  </si>
  <si>
    <t>效果</t>
    <phoneticPr fontId="24" type="noConversion"/>
  </si>
  <si>
    <t>签订意向订单金额</t>
    <phoneticPr fontId="24" type="noConversion"/>
  </si>
  <si>
    <t>惠农中心新增营业收入</t>
    <phoneticPr fontId="24" type="noConversion"/>
  </si>
  <si>
    <t>带动就业人数</t>
    <phoneticPr fontId="24" type="noConversion"/>
  </si>
  <si>
    <t>土地规模化经营</t>
    <phoneticPr fontId="24" type="noConversion"/>
  </si>
  <si>
    <t>省内外展会现场销售金额</t>
    <phoneticPr fontId="24" type="noConversion"/>
  </si>
  <si>
    <t>≥50万元</t>
    <phoneticPr fontId="24" type="noConversion"/>
  </si>
  <si>
    <t>其他标准：将省内外展会现场销售金额≥50万元作为评价标准</t>
    <phoneticPr fontId="24" type="noConversion"/>
  </si>
  <si>
    <t>基础数据表</t>
    <phoneticPr fontId="24" type="noConversion"/>
  </si>
  <si>
    <t>供销系统电子商务销售额增长率</t>
    <phoneticPr fontId="24" type="noConversion"/>
  </si>
  <si>
    <t>≥450万元</t>
    <phoneticPr fontId="24" type="noConversion"/>
  </si>
  <si>
    <t>其他标准：签订意向订单金额≥450万元作为评价标准</t>
    <phoneticPr fontId="24" type="noConversion"/>
  </si>
  <si>
    <t>考察脱贫地区农副产品在省内外展会现场销售吉林农产品情况</t>
    <phoneticPr fontId="24" type="noConversion"/>
  </si>
  <si>
    <t>考察脱贫地区农副产品在与企业签订销售意向订单金额</t>
    <phoneticPr fontId="24" type="noConversion"/>
  </si>
  <si>
    <t>样本企业报表报送率</t>
    <phoneticPr fontId="24" type="noConversion"/>
  </si>
  <si>
    <t>相关商贸流通企业一季度零售额增量</t>
    <phoneticPr fontId="24" type="noConversion"/>
  </si>
  <si>
    <t>≥7000万元</t>
    <phoneticPr fontId="24" type="noConversion"/>
  </si>
  <si>
    <t>考核服务业固定资产投资增速情况</t>
    <phoneticPr fontId="24" type="noConversion"/>
  </si>
  <si>
    <r>
      <t>服务业投资增速=</t>
    </r>
    <r>
      <rPr>
        <sz val="14"/>
        <color theme="1"/>
        <rFont val="SimSun"/>
        <charset val="134"/>
      </rPr>
      <t>（当年服务业固定资产投资-上年服务业固定资产投资）/上年服务业固定资产投资×100%。</t>
    </r>
    <phoneticPr fontId="24" type="noConversion"/>
  </si>
  <si>
    <t>≥5%</t>
    <phoneticPr fontId="24" type="noConversion"/>
  </si>
  <si>
    <t>其他标准：将服务业投资增速≥5%作为评价标准</t>
    <phoneticPr fontId="24" type="noConversion"/>
  </si>
  <si>
    <t>服务业投资增速≥5%，得满分；每降低0.05%扣5%的权重分，扣完为止。</t>
    <phoneticPr fontId="24" type="noConversion"/>
  </si>
  <si>
    <t>2021年服务业投资增速为11%大于5%，故此该指标不扣分。</t>
    <phoneticPr fontId="24" type="noConversion"/>
  </si>
  <si>
    <t>考察2021-2022年受补助平台/基地企业入驻情况。</t>
    <phoneticPr fontId="24" type="noConversion"/>
  </si>
  <si>
    <t>省级现代服务业集聚区入驻企业数量=各集聚区入驻企业合计数</t>
    <phoneticPr fontId="24" type="noConversion"/>
  </si>
  <si>
    <t>≥580户</t>
    <phoneticPr fontId="24" type="noConversion"/>
  </si>
  <si>
    <t>其他标准：将省级现代服务业集聚区入驻企业数量≥580户作为评价标准</t>
    <phoneticPr fontId="24" type="noConversion"/>
  </si>
  <si>
    <t>根据吉林省发展改革委提交的基础数据表得出，2021年度吉林省省级现代服务业集聚区10个，其服务业集聚区入驻情况为834户，2022年度吉林省省级现代服务业集聚区15个，其服务业集聚区入驻情况为804户。综上，2021-2022年度25家吉林省省级现代服务业集聚区中，合计入驻1638户企业，达到目标值，该指标不扣分。</t>
    <phoneticPr fontId="24" type="noConversion"/>
  </si>
  <si>
    <t>考核项目资金投入撬动社会资本情况</t>
    <phoneticPr fontId="24" type="noConversion"/>
  </si>
  <si>
    <t>撬动社会资本：实施期内，支持项目的总投资额合计数</t>
    <phoneticPr fontId="24" type="noConversion"/>
  </si>
  <si>
    <t>≥45亿</t>
    <phoneticPr fontId="24" type="noConversion"/>
  </si>
  <si>
    <t>其他标准：将实施期内，撬动社会资本≥45亿作为评价标准</t>
    <phoneticPr fontId="24" type="noConversion"/>
  </si>
  <si>
    <t>省级现代服务业集聚区入驻企业数量2021年≥80户，2022年≥500户，两年合计≥580户，得满分，否则不得分</t>
    <phoneticPr fontId="24" type="noConversion"/>
  </si>
  <si>
    <t>项目资金投入撬动社会资本2021年≥30亿，2022年≥15户，两年合计≥45户，得满分，否则不得分</t>
    <phoneticPr fontId="24" type="noConversion"/>
  </si>
  <si>
    <t>根据吉林省发展改革委提交的基础数据表得出，2021年支持的项目总投资，投资计划表里总投资额为39.95亿元，通化县取消一个项目减少4.25亿元，得出2021年撬动社会资本35.7亿元，2022年支持项目资金投入撬动社会资本16.764亿元，2021-2022年度撬动社会资本合计52.464亿元，达到目标值，该项指标不扣分。</t>
    <phoneticPr fontId="24" type="noConversion"/>
  </si>
  <si>
    <t>根据吉林省供销合作社提交的第二十届中国长春国际农业•仪器博览（交易）会上由省供销电商公司主导的“832平台”带领农民专业合作社参加展会情况，仅汪清县木耳销售就在50万元，本项指标不扣分。</t>
    <phoneticPr fontId="24" type="noConversion"/>
  </si>
  <si>
    <t>根据吉林省供销合作社提交的2021年9月7日国有企业采购脱贫地区农产品消费帮扶签约仪式上，国有企业代表分别与由省供销电商公司主导的“832平台”供应商代表签订采购吉林省脱贫地区农产品订购合同金额高达6.7亿元，本项指标不扣分。</t>
    <phoneticPr fontId="24" type="noConversion"/>
  </si>
  <si>
    <t>考核项目投入是否实现了带动就业情况</t>
    <phoneticPr fontId="24" type="noConversion"/>
  </si>
  <si>
    <t>带动就业人数=项目支持合作社及展会带动就业人数合计</t>
    <phoneticPr fontId="24" type="noConversion"/>
  </si>
  <si>
    <t>≥300人</t>
    <phoneticPr fontId="24" type="noConversion"/>
  </si>
  <si>
    <t>其他标准：将带动就业人数≥300人作为评价标准</t>
    <phoneticPr fontId="24" type="noConversion"/>
  </si>
  <si>
    <t>根据吉林省供销合作社提交的基础数据表得出，2021年带动就业人数为：217人，2022年带动就业人数为：239人，2021-2022年带动就业人数合计为457人。达到目标值，本项指标不扣分。</t>
    <phoneticPr fontId="24" type="noConversion"/>
  </si>
  <si>
    <t>考核项目投入是否实现了土地规模化经营情况</t>
    <phoneticPr fontId="24" type="noConversion"/>
  </si>
  <si>
    <t>土地规模化经营=项目支持合作社土地流转、托管及农业社会化服务面积合计</t>
    <phoneticPr fontId="24" type="noConversion"/>
  </si>
  <si>
    <t>≥58万亩</t>
    <phoneticPr fontId="24" type="noConversion"/>
  </si>
  <si>
    <t>其他标准：土地规模化经营≥3≥58万亩作为评价标准</t>
    <phoneticPr fontId="24" type="noConversion"/>
  </si>
  <si>
    <t>土地规模化经营面积2021年≥8万亩，2022年≥50万亩，2021-2022年合计≥58万亩，得满分，否则不得分。</t>
    <phoneticPr fontId="24" type="noConversion"/>
  </si>
  <si>
    <t>带动就业人数2021年≥100户，2022年≥200户，2021-2022年合计≥300户，得满分，否则不得分。</t>
    <phoneticPr fontId="24" type="noConversion"/>
  </si>
  <si>
    <t>根据吉林省供销合作社提交的基础数据表得出，2021年土地规模化经营为：8.39万亩，2022年土地规模化经营为：85.25万亩，2021-2022年土地规模化经营合计为93.64万亩。达到目标值，本项指标不扣分。</t>
    <phoneticPr fontId="24" type="noConversion"/>
  </si>
  <si>
    <t>通过供销社在服务当地农民生活中发挥作用、为农服务便捷性、惠农服务中心项目服务功能评价等，进行满意度调查</t>
    <phoneticPr fontId="24" type="noConversion"/>
  </si>
  <si>
    <t>其他标准：将受益农户满意度≥85%作为评价标准</t>
    <phoneticPr fontId="24" type="noConversion"/>
  </si>
  <si>
    <t>受益农户满意度</t>
    <phoneticPr fontId="24" type="noConversion"/>
  </si>
  <si>
    <t>考察项目支持惠农中心新增营业收入</t>
    <phoneticPr fontId="24" type="noConversion"/>
  </si>
  <si>
    <t>省内外展会现场销售金额=2021年参加省内外展会现场合计销售额</t>
    <phoneticPr fontId="24" type="noConversion"/>
  </si>
  <si>
    <t>签订意向订单金额=2021年签订意向订单合计金额</t>
    <phoneticPr fontId="24" type="noConversion"/>
  </si>
  <si>
    <t>惠农中心新增营业收入=项目支持惠农中心新增营业收入合计</t>
    <phoneticPr fontId="24" type="noConversion"/>
  </si>
  <si>
    <t>≥800万元</t>
    <phoneticPr fontId="24" type="noConversion"/>
  </si>
  <si>
    <t>其他标准：将惠农中心新增营业收入≥800万元作为评价标准</t>
    <phoneticPr fontId="24" type="noConversion"/>
  </si>
  <si>
    <t>惠农中心新增营业收入2021年≥200万元，2022年≥600万元，2021-2022年合计≥800万元，得满分，否则不得分。</t>
    <phoneticPr fontId="24" type="noConversion"/>
  </si>
  <si>
    <t>根据吉林省供销合作社提交的基础数据表得出，2021年惠农中心新增营业收入881.9万元，2022年惠农中心新增营业收入690.38万元，2021-2022年惠农中心新增营业收入合计为1572.28万元。达到目标值，本项指标不扣分。</t>
    <phoneticPr fontId="24" type="noConversion"/>
  </si>
  <si>
    <t>根据社会调查，受补助/奖励企业满意度为98%，达到目标值，该指标不扣分。</t>
    <phoneticPr fontId="24" type="noConversion"/>
  </si>
  <si>
    <t>①根据社会调查，平台运营商满意度为99%，达到目标值，该要素不扣分。
②根据社会调查，平台入驻企业满意度为99%，达到目标值，该要素不扣分。</t>
    <phoneticPr fontId="24" type="noConversion"/>
  </si>
  <si>
    <t>根据社会调查，受益农户满意度满意度为99%，达到目标值，该指标不扣分。</t>
    <phoneticPr fontId="24" type="noConversion"/>
  </si>
  <si>
    <t>通过受益企业对对政府部门在推动服务业发展中发挥作用的评价、对该专项资金的公平性的评价、对该专项资金政策宣传情况的评价、对该专项资金扶持力度的评价、对该专项资金申报流程便捷性的评价、对项目资金拨付及时性的评价、对行业发展培训内容的评价等，进行满意度调查</t>
    <phoneticPr fontId="24" type="noConversion"/>
  </si>
  <si>
    <t>电子商务产值增长率=（2022年电子商务销售额-2021年电子商务销售额）/2021年电子商务销售额×100%</t>
    <phoneticPr fontId="24" type="noConversion"/>
  </si>
  <si>
    <t>根据吉林省供销合作社提交的基础数据表得出，2021-2022年吉林省供销系统电子商务销售额分别为：29.24亿元、39.51亿元。根据公式“（2022年电子商务销售额-2021年电子商务销售额）/2021年电子商务销售额×100%”得出2021-2022年供销系统电子商务销售额总增长率为35.12%，达到目标值，本项指标不扣分。</t>
    <phoneticPr fontId="24" type="noConversion"/>
  </si>
  <si>
    <t>样本企业报表报率反应市场监测工作的效果。</t>
    <phoneticPr fontId="24" type="noConversion"/>
  </si>
  <si>
    <t>补助/奖励资金发放及时率=（实际资金拨付及时的项目个数/项目期内抽选的项目总数）×100%。资金拨付及时的项目个数：未因资金拨付慢造成影响的情况</t>
    <phoneticPr fontId="24" type="noConversion"/>
  </si>
  <si>
    <t>样本企业报表报送率=（数据报送得分/数据报送基础指标分）×100%。数据报送得分为商务部市场运行司评价各省市场监测工作进展情况</t>
    <phoneticPr fontId="24" type="noConversion"/>
  </si>
  <si>
    <t>≥92%</t>
    <phoneticPr fontId="24" type="noConversion"/>
  </si>
  <si>
    <t>其他标准：将样本企业报表报送率≥92%作为评价标准</t>
    <phoneticPr fontId="24" type="noConversion"/>
  </si>
  <si>
    <t>根据吉林省商务厅提交的资料《市场监测工作绩效考核办法》、2021年吉林省市场监测工作进展情况表，2021年数据报送得分39.21分，数据报送基础指标40分（扣分指标3分），得分为39.21分说明未扣分，样本企业报表报送率=39.21/40=98.025%，达到目标值，本项指标不扣分。</t>
    <phoneticPr fontId="24" type="noConversion"/>
  </si>
  <si>
    <t>相关商贸流通企业一季度零售额增量评价反映取得项目支持的商贸流通企业销售增量情况</t>
    <phoneticPr fontId="24" type="noConversion"/>
  </si>
  <si>
    <t>相关商贸流通企业一季度零售额增量=项目支持商贸流通企业一季度零售额-其上年四季度零售额。</t>
    <phoneticPr fontId="24" type="noConversion"/>
  </si>
  <si>
    <t>其他标准：相关商贸流通企业一季度零售额增量≥7000万元作为评价标准</t>
    <phoneticPr fontId="24" type="noConversion"/>
  </si>
  <si>
    <t>每降低350万元扣权重分的5%，扣完为止。</t>
    <phoneticPr fontId="24" type="noConversion"/>
  </si>
  <si>
    <t>因吉林省商务厅未提交相关基础数据，本项指标不得分。</t>
    <phoneticPr fontId="24" type="noConversion"/>
  </si>
  <si>
    <t>评价组共抽查长春市发改委、白城市发改委、延吉市发改委、德惠市发改委、蛟河市发改委、公主岭市发改委、伊通县发改委扶持的61个项目，补助/奖励实际完成率按照公式计算为100%，本项指标不扣分。</t>
    <phoneticPr fontId="24" type="noConversion"/>
  </si>
  <si>
    <t>评价组共抽查长春市发改委、白城市发改委、延吉市发改委、德惠市发改委、蛟河市发改委、公主岭市发改委、伊通县发改委扶持的61个项目，项目均符合申请条件。项目补助/奖励条件符合率按照公式计算为100%，本项指标不扣分。</t>
    <phoneticPr fontId="24" type="noConversion"/>
  </si>
  <si>
    <t>评价组共抽查长春市发改委、白城市发改委、延吉市发改委、德惠市发改委、蛟河市发改委、公主岭市发改委、伊通县发改委扶持的61个项目，项目补贴标准均执行准确。补助/奖励标准执行准确率按照公式计算为100%，本项指标不扣分。</t>
    <phoneticPr fontId="24" type="noConversion"/>
  </si>
  <si>
    <t>评价组共抽查长春市发改委、白城市发改委、延吉市发改委、德惠市发改委、蛟河市发改委、公主岭市发改委、伊通县发改委扶持的61个项目，均未出现因资金拨付时间长的原因，导致不需要此专项资金的情况。故此改指标不扣分。</t>
    <phoneticPr fontId="24" type="noConversion"/>
  </si>
  <si>
    <t>①根据全省各市县财政局基础数据表，2021年省级实际拨付资金5569万元，省级预算安排资金5569万元，经与省财政厅粮贸处沟通，本项目无中央财政拨付到省级的资金。省级资金到位率为：5569万元/5569万元*100%=100%。依据评分标准，要素①不扣分。
②根据全省各市县财政局基础数据表，经与省财政厅粮贸处沟通，本项目无中央财政实际拨付到市县的资金和市县应配套资金。2021年市县财政实际拨付资金4970.62万元，省级实际拨付至市县的资金5569万元，根据公式，市县资金到位率=4970.62/5569万元*100%=89.26%，根据评分标准，扣除要素②权重的55%，即扣1.32分。</t>
    <phoneticPr fontId="24" type="noConversion"/>
  </si>
  <si>
    <t>评价要点：
①省级资金到位率=省级实际拨付资金／（省级预算安排资金+中央财政拨付到省级的资金）
②市县资金到位率=市县财政实际拨付资金／（省级实际拨付至市县的资金+中央财政实际拨付到市县的资金+市县应配套资金）
评分规则：
要点①占该指标分值的20%。
要点②占其余80%的分值。
资金到位率80%及以上得该要点的20%（基础分），资金到位率每降低1%扣减该要点其余分值的5%，低于80%该要点不得分。</t>
    <phoneticPr fontId="24" type="noConversion"/>
  </si>
  <si>
    <t>评价要点：
预算执行率=实际支出资金/（已拨付至资金使用单位的省级资金+已拨付至资金使用单位的中央资金+已拨付至资金使用单位的市县资金）
评分规则：
预算执行率80%及以上得该指标分值的20%（基础分），预算执行率每降低1%扣权重分的5%，低于80%该指标不得分。
项目由多部门共管的，在计算该项目整体绩效评价得分时，按照项目整体执行率计分。同时，应将分部门的执行率情况体现在各自的评价结果内。</t>
    <phoneticPr fontId="24" type="noConversion"/>
  </si>
  <si>
    <t>根据全省各市县财政局基础数据表，经与省财政厅粮贸处沟通，本项目无中央财政实际拨付到市县的资金和市县应配套资金。2021年实际支出资金4795.72万元，已拨付至资金使用单位的省级资金4970.62万元，根据公式，预算执行率=4795.72元/4970.62万元*100%=96.48%，根据评分标准，扣除本项指标权重的20%，即扣0.8分。
（省发改委已拨付至资金使用单位的省级资金为2850万元，实际支出资金2790万元，预算执行率为97.89%；省商务厅已拨付至资金使用单位的省级资金为1003.91万元，实际支出资金933.00万元，预算执行率为92.94%；省供销合作社已拨付至资金使用单位的省级资金为1116.71万元，实际支出资金1072.71万元，预算执行率为96.06%。）</t>
    <phoneticPr fontId="24" type="noConversion"/>
  </si>
  <si>
    <t>社会消费品零售总额增长率</t>
    <phoneticPr fontId="24" type="noConversion"/>
  </si>
  <si>
    <r>
      <t>省级主管部门层面，占指标分值20%，总分0.8分，得0.8分：</t>
    </r>
    <r>
      <rPr>
        <sz val="13"/>
        <color theme="1"/>
        <rFont val="宋体"/>
        <family val="3"/>
        <charset val="134"/>
      </rPr>
      <t xml:space="preserve">
①2016年，省财政厅联合省发改委、民政厅、商务厅以及省供销社制定了《关于印发&lt;吉林省服务业发展专项资金管理办法&gt;的通知》（吉财粮〔2016〕501号）。2017年，为进一步规范服务业发展专项资金管理，提高资金使用效益，省财政厅会同省级业务主管部门对上述资金管理办法进行修订，修订为《吉林省服务业发展专项资金管理办法》（吉财粮〔2017〕594号）。2020年，为进一步支持服务业平稳健康发展，规范服务业发展专项资金管理，提高资金使效益，修订了《吉林省服务业发展专项资金管理办法》（吉财粮〔2020〕564号），该要素得满分；
</t>
    </r>
    <r>
      <rPr>
        <sz val="13"/>
        <rFont val="宋体"/>
        <family val="3"/>
        <charset val="134"/>
      </rPr>
      <t xml:space="preserve">②《吉林省服务业发展专项资金管理办法》中虽然明确了本项目各相关方管理职责、资金支持范围、资金支持方式、资金分配方式、专项监督管理等内容。除了上述资金管理办法外，各省级主管部门分别制定了《关于组织申报省级服务业发展专项资金的通知》，申报通知中也就重点投向、申报程序、申报条件等进行了进一步的细化要求，该要素得满分；
</t>
    </r>
    <r>
      <rPr>
        <b/>
        <sz val="13"/>
        <rFont val="宋体"/>
        <family val="3"/>
        <charset val="134"/>
      </rPr>
      <t>抽查市县层面，占指标分值80%，总分3.2分，得1.6分：</t>
    </r>
    <r>
      <rPr>
        <sz val="13"/>
        <rFont val="宋体"/>
        <family val="3"/>
        <charset val="134"/>
      </rPr>
      <t xml:space="preserve">
</t>
    </r>
    <r>
      <rPr>
        <sz val="13"/>
        <color theme="1"/>
        <rFont val="宋体"/>
        <family val="3"/>
        <charset val="134"/>
      </rPr>
      <t>③-④从制度制定层面，设定根据《资金管理办法》，各市县业务主管部门、财政部门按照省里要求，制定发布年度专项资金申报指南。经抽查，抽查的市县中，部分市县如长春市对省级申报指南进一步细化并落实，部分市县沿用省里资金管理办法、申报指南、实施细则等内容。该要素不扣分。同时经核查，服务业发展专项在《资金管理办法》中明确了专项资金管理原则、项目法申报程序、因素法申报程序、各部门职责及工作流程等内容。
⑤-⑥从内容上来说，</t>
    </r>
    <r>
      <rPr>
        <sz val="13"/>
        <color rgb="FFFF0000"/>
        <rFont val="宋体"/>
        <family val="3"/>
        <charset val="134"/>
      </rPr>
      <t>管理办法中并未明确专家评审标准、专家库维护等内容。同时从市县层面，各市县也并进一步对申报指南进行分解,该要素不得分</t>
    </r>
    <r>
      <rPr>
        <sz val="13"/>
        <color theme="1"/>
        <rFont val="宋体"/>
        <family val="3"/>
        <charset val="134"/>
      </rPr>
      <t>。</t>
    </r>
    <phoneticPr fontId="24" type="noConversion"/>
  </si>
  <si>
    <t>评价组共抽查长春市供销社、德惠市供销社、公主岭市供销社、蛟河市供销社、伊通县供销社、白城市供销社共6家单位13个项目，其中白城市供销合作社申报项目1个，项目因不符合要求取消，实际完成项目0个，未按计划完成项目。
在实际抽查过程中，上述情况未对应具体项目个数，按照抽查单位数量扣分，即抽查的5家商务局中，1家单位资金发放不及时，扣20%权重，本项目指标扣分为2.4分。</t>
    <phoneticPr fontId="24" type="noConversion"/>
  </si>
  <si>
    <t>评价组共抽查长春市供销社、德惠市供销社、公主岭市供销社、蛟河市供销社、伊通县供销社、白城市供销社补助的13个项目，项目均符合申请条件。项目补助/奖励条件符合率按照公式计算为100%，本项指标不扣分。</t>
    <phoneticPr fontId="24" type="noConversion"/>
  </si>
  <si>
    <t>评价组共抽查长春市供销社、德惠市供销社、公主岭市供销社、蛟河市供销社、伊通县供销社、白城市供销社补助的13个项目，项目补贴标准均执行准确。补助/奖励标准执行准确率按照公式计算为100%，本项指标不扣分。</t>
    <phoneticPr fontId="24" type="noConversion"/>
  </si>
  <si>
    <t>评价组共抽查长春市供销社、德惠市供销社、公主岭市供销社、蛟河市供销社、伊通县供销社、白城市供销社补助的13个项目。均未出现因资金拨付时间长的原因，导致不需要此专项资金的情况。故此改指标不扣分。</t>
    <phoneticPr fontId="24" type="noConversion"/>
  </si>
  <si>
    <t>评价组共抽查长春市商务局、榆树市商务局、德惠市商务局、公主岭市商务局、蛟河市商务局、伊通县商务局、白城市商务局、延吉市商务局的8家单位的81个项目，其中白城市商务局2022年计划实施19个项目，取消1个项目，未按计划完成项目。
在实际抽查过程中，上述情况未对应具体项目个数，按照抽查单位数量扣分，即抽查的8家商务局中，1家单位资金发放不及时，扣12.5%权重，本项目指标扣分为1.5分。</t>
    <phoneticPr fontId="24" type="noConversion"/>
  </si>
  <si>
    <t>评价组共抽查长春市商务局、榆树市商务局、德惠市商务局、公主岭市商务局、蛟河市商务局、伊通县商务局、白城市商务局、延吉市商务局以补助方式扶持的81个项目，项目均符合申请条件。项目补助/奖励条件符合率按照公式计算为100%，本项指标不扣分。</t>
    <phoneticPr fontId="24" type="noConversion"/>
  </si>
  <si>
    <t>评价组共抽查榆树市商务局、德惠市商务局、公主岭市商务局、蛟河市商务局、伊通县商务局、白城市商务局、延吉市商务局以补助方式扶持的81个项目，项目补贴标准均执行准确。补助/奖励标准执行准确率按照公式计算为100%，本项指标不扣分。</t>
    <phoneticPr fontId="24" type="noConversion"/>
  </si>
  <si>
    <t>评价组共抽查榆树市商务局、德惠市商务局、公主岭市商务局、蛟河市商务局、伊通县商务局、白城市商务局、延吉市商务局以补助方式扶持的81个项目均未出现因资金拨付时间长的原因，导致不需要此专项资金的情况。故此改指标不扣分。</t>
    <phoneticPr fontId="24" type="noConversion"/>
  </si>
  <si>
    <r>
      <t>吉林省服务业发展专项资金项目（</t>
    </r>
    <r>
      <rPr>
        <sz val="24"/>
        <rFont val="宋体"/>
        <family val="3"/>
        <charset val="134"/>
      </rPr>
      <t>2021</t>
    </r>
    <r>
      <rPr>
        <sz val="24"/>
        <rFont val="方正小标宋简体"/>
        <charset val="134"/>
      </rPr>
      <t>—202</t>
    </r>
    <r>
      <rPr>
        <sz val="24"/>
        <rFont val="宋体"/>
        <family val="3"/>
        <charset val="134"/>
      </rPr>
      <t>3</t>
    </r>
    <r>
      <rPr>
        <sz val="24"/>
        <rFont val="方正小标宋简体"/>
        <charset val="134"/>
      </rPr>
      <t>年）绩效评价得分明细表</t>
    </r>
    <phoneticPr fontId="24" type="noConversion"/>
  </si>
  <si>
    <r>
      <t>吉林省服务业发展专项资金项目（</t>
    </r>
    <r>
      <rPr>
        <sz val="24"/>
        <color theme="1"/>
        <rFont val="宋体"/>
        <family val="3"/>
        <charset val="134"/>
      </rPr>
      <t>2021</t>
    </r>
    <r>
      <rPr>
        <sz val="24"/>
        <color theme="1"/>
        <rFont val="方正小标宋简体"/>
        <charset val="134"/>
      </rPr>
      <t>—202</t>
    </r>
    <r>
      <rPr>
        <sz val="24"/>
        <color theme="1"/>
        <rFont val="宋体"/>
        <family val="3"/>
        <charset val="134"/>
      </rPr>
      <t>3</t>
    </r>
    <r>
      <rPr>
        <sz val="24"/>
        <color theme="1"/>
        <rFont val="方正小标宋简体"/>
        <charset val="134"/>
      </rPr>
      <t>年）绩效评价个性指标体系及评价得分情况表
（发改委部分）</t>
    </r>
    <phoneticPr fontId="24" type="noConversion"/>
  </si>
  <si>
    <r>
      <t>吉林省服务业发展专项资金项目（</t>
    </r>
    <r>
      <rPr>
        <sz val="24"/>
        <color theme="1"/>
        <rFont val="宋体"/>
        <family val="3"/>
        <charset val="134"/>
      </rPr>
      <t>2021</t>
    </r>
    <r>
      <rPr>
        <sz val="24"/>
        <color theme="1"/>
        <rFont val="方正小标宋简体"/>
        <charset val="134"/>
      </rPr>
      <t>—202</t>
    </r>
    <r>
      <rPr>
        <sz val="24"/>
        <color theme="1"/>
        <rFont val="宋体"/>
        <family val="3"/>
        <charset val="134"/>
      </rPr>
      <t>3</t>
    </r>
    <r>
      <rPr>
        <sz val="24"/>
        <color theme="1"/>
        <rFont val="方正小标宋简体"/>
        <charset val="134"/>
      </rPr>
      <t>年）绩效评价个性指标体系及评价得分情况表
（商务厅部分）</t>
    </r>
    <phoneticPr fontId="24" type="noConversion"/>
  </si>
  <si>
    <r>
      <t>吉林省服务业发展专项资金项目（20</t>
    </r>
    <r>
      <rPr>
        <sz val="24"/>
        <color theme="1"/>
        <rFont val="宋体"/>
        <family val="3"/>
        <charset val="134"/>
      </rPr>
      <t>21</t>
    </r>
    <r>
      <rPr>
        <sz val="24"/>
        <color theme="1"/>
        <rFont val="方正小标宋简体"/>
        <charset val="134"/>
      </rPr>
      <t>—202</t>
    </r>
    <r>
      <rPr>
        <sz val="24"/>
        <color theme="1"/>
        <rFont val="宋体"/>
        <family val="3"/>
        <charset val="134"/>
      </rPr>
      <t>3</t>
    </r>
    <r>
      <rPr>
        <sz val="24"/>
        <color theme="1"/>
        <rFont val="方正小标宋简体"/>
        <charset val="134"/>
      </rPr>
      <t>年）绩效评价个性指标体系及评价得分情况表
（供销合作社部分）</t>
    </r>
    <phoneticPr fontId="24" type="noConversion"/>
  </si>
  <si>
    <t>≥中国电子商务交易额同比增长率，2022年2.91%</t>
    <phoneticPr fontId="24" type="noConversion"/>
  </si>
  <si>
    <t>根据吉林省商务厅提交的《吉林2022年1-12月电子商务数据简报》得出，2022年全省电子商务交易额为5548.94亿元，2022年电子商务交易额增长率为2.38%，均＜中国电子商务交易额同比增长率，故该项指标不得分。</t>
    <phoneticPr fontId="24" type="noConversion"/>
  </si>
  <si>
    <t>附表1</t>
    <phoneticPr fontId="24" type="noConversion"/>
  </si>
  <si>
    <t>附表3-1</t>
    <phoneticPr fontId="24" type="noConversion"/>
  </si>
  <si>
    <t>附表3-2</t>
    <phoneticPr fontId="24" type="noConversion"/>
  </si>
  <si>
    <t>附表3-3</t>
    <phoneticPr fontId="24" type="noConversion"/>
  </si>
  <si>
    <t>附表3-4</t>
    <phoneticPr fontId="24" type="noConversion"/>
  </si>
  <si>
    <t>附表2</t>
    <phoneticPr fontId="24"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</si>
</sst>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0_ "/>
  </numFmts>
  <fonts count="31">
    <font>
      <sz val="12"/>
      <color theme="1"/>
      <name val="等线"/>
      <charset val="134"/>
      <scheme val="minor"/>
    </font>
    <font>
      <b/>
      <sz val="12"/>
      <color theme="1"/>
      <name val="等线"/>
      <family val="3"/>
      <charset val="134"/>
      <scheme val="minor"/>
    </font>
    <font>
      <b/>
      <sz val="16"/>
      <color theme="1"/>
      <name val="宋体"/>
      <family val="3"/>
      <charset val="134"/>
    </font>
    <font>
      <sz val="24"/>
      <color theme="1"/>
      <name val="方正小标宋简体"/>
      <charset val="134"/>
    </font>
    <font>
      <b/>
      <sz val="14"/>
      <color theme="1"/>
      <name val="宋体"/>
      <family val="3"/>
      <charset val="134"/>
    </font>
    <font>
      <sz val="14"/>
      <color theme="1"/>
      <name val="宋体"/>
      <family val="3"/>
      <charset val="134"/>
    </font>
    <font>
      <b/>
      <sz val="14"/>
      <color theme="1"/>
      <name val="等线"/>
      <family val="3"/>
      <charset val="134"/>
      <scheme val="minor"/>
    </font>
    <font>
      <sz val="14"/>
      <color theme="1"/>
      <name val="等线"/>
      <family val="3"/>
      <charset val="134"/>
      <scheme val="minor"/>
    </font>
    <font>
      <sz val="14"/>
      <color rgb="FFFF0000"/>
      <name val="等线"/>
      <family val="3"/>
      <charset val="134"/>
      <scheme val="minor"/>
    </font>
    <font>
      <b/>
      <sz val="16"/>
      <color theme="1"/>
      <name val="等线"/>
      <family val="3"/>
      <charset val="134"/>
      <scheme val="minor"/>
    </font>
    <font>
      <sz val="18"/>
      <color theme="1"/>
      <name val="等线"/>
      <family val="3"/>
      <charset val="134"/>
      <scheme val="minor"/>
    </font>
    <font>
      <sz val="12"/>
      <color theme="1"/>
      <name val="宋体"/>
      <family val="3"/>
      <charset val="134"/>
    </font>
    <font>
      <b/>
      <sz val="11"/>
      <color theme="1"/>
      <name val="宋体"/>
      <family val="3"/>
      <charset val="134"/>
    </font>
    <font>
      <sz val="11"/>
      <color theme="1"/>
      <name val="宋体"/>
      <family val="3"/>
      <charset val="134"/>
    </font>
    <font>
      <b/>
      <sz val="16"/>
      <name val="宋体"/>
      <family val="3"/>
      <charset val="134"/>
    </font>
    <font>
      <b/>
      <sz val="13"/>
      <color theme="1"/>
      <name val="宋体"/>
      <family val="3"/>
      <charset val="134"/>
    </font>
    <font>
      <sz val="13"/>
      <color theme="1"/>
      <name val="宋体"/>
      <family val="3"/>
      <charset val="134"/>
    </font>
    <font>
      <sz val="13"/>
      <color rgb="FFFF0000"/>
      <name val="宋体"/>
      <family val="3"/>
      <charset val="134"/>
    </font>
    <font>
      <sz val="16"/>
      <name val="宋体"/>
      <family val="3"/>
      <charset val="134"/>
    </font>
    <font>
      <sz val="24"/>
      <name val="方正小标宋简体"/>
      <charset val="134"/>
    </font>
    <font>
      <b/>
      <sz val="16"/>
      <color rgb="FF000000"/>
      <name val="宋体"/>
      <family val="3"/>
      <charset val="134"/>
    </font>
    <font>
      <sz val="16"/>
      <color rgb="FF000000"/>
      <name val="宋体"/>
      <family val="3"/>
      <charset val="134"/>
    </font>
    <font>
      <sz val="11"/>
      <color theme="1"/>
      <name val="等线"/>
      <family val="3"/>
      <charset val="134"/>
      <scheme val="minor"/>
    </font>
    <font>
      <sz val="14"/>
      <color theme="1"/>
      <name val="SimSun"/>
      <charset val="134"/>
    </font>
    <font>
      <sz val="9"/>
      <name val="等线"/>
      <family val="3"/>
      <charset val="134"/>
      <scheme val="minor"/>
    </font>
    <font>
      <sz val="24"/>
      <color theme="1"/>
      <name val="宋体"/>
      <family val="3"/>
      <charset val="134"/>
    </font>
    <font>
      <sz val="13"/>
      <name val="宋体"/>
      <family val="3"/>
      <charset val="134"/>
    </font>
    <font>
      <sz val="13"/>
      <color rgb="FF00B050"/>
      <name val="宋体"/>
      <family val="3"/>
      <charset val="134"/>
    </font>
    <font>
      <b/>
      <sz val="13"/>
      <name val="宋体"/>
      <family val="3"/>
      <charset val="134"/>
    </font>
    <font>
      <sz val="14"/>
      <name val="宋体"/>
      <family val="3"/>
      <charset val="134"/>
    </font>
    <font>
      <sz val="24"/>
      <name val="宋体"/>
      <family val="3"/>
      <charset val="134"/>
    </font>
  </fonts>
  <fills count="5">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0" tint="-0.14999847407452621"/>
        <bgColor indexed="64"/>
      </patternFill>
    </fill>
  </fills>
  <borders count="9">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s>
  <cellStyleXfs count="2">
    <xf numFmtId="0" fontId="0" fillId="0" borderId="0">
      <alignment vertical="center"/>
    </xf>
    <xf numFmtId="9" fontId="22" fillId="0" borderId="0" applyFont="0" applyFill="0" applyBorder="0" applyAlignment="0" applyProtection="0">
      <alignment vertical="center"/>
    </xf>
  </cellStyleXfs>
  <cellXfs count="96">
    <xf numFmtId="0" fontId="0" fillId="0" borderId="0" xfId="0">
      <alignment vertical="center"/>
    </xf>
    <xf numFmtId="0" fontId="0" fillId="2" borderId="0" xfId="0" applyFill="1">
      <alignment vertical="center"/>
    </xf>
    <xf numFmtId="0" fontId="1" fillId="2" borderId="0" xfId="0" applyFont="1" applyFill="1" applyAlignment="1">
      <alignment vertical="center" wrapText="1"/>
    </xf>
    <xf numFmtId="0" fontId="0" fillId="2" borderId="0" xfId="0" applyFill="1" applyAlignment="1">
      <alignment vertical="center" wrapText="1"/>
    </xf>
    <xf numFmtId="0" fontId="0" fillId="2" borderId="0" xfId="0" applyFill="1" applyAlignment="1">
      <alignment horizontal="center" vertical="center" wrapText="1"/>
    </xf>
    <xf numFmtId="0" fontId="4" fillId="2" borderId="1"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2" borderId="1" xfId="0" applyFont="1" applyFill="1" applyBorder="1" applyAlignment="1">
      <alignment vertical="center" wrapText="1"/>
    </xf>
    <xf numFmtId="9" fontId="5" fillId="2" borderId="1" xfId="1" applyFont="1" applyFill="1" applyBorder="1" applyAlignment="1">
      <alignment horizontal="center" vertical="center" wrapText="1"/>
    </xf>
    <xf numFmtId="0" fontId="5" fillId="2" borderId="1" xfId="0" applyFont="1" applyFill="1" applyBorder="1" applyAlignment="1">
      <alignment horizontal="justify" vertical="center" wrapText="1"/>
    </xf>
    <xf numFmtId="0" fontId="5" fillId="2" borderId="1" xfId="0" applyFont="1" applyFill="1" applyBorder="1" applyAlignment="1">
      <alignment horizontal="center" vertical="center"/>
    </xf>
    <xf numFmtId="0" fontId="6" fillId="2" borderId="1" xfId="0" applyFont="1" applyFill="1" applyBorder="1" applyAlignment="1">
      <alignment horizontal="center" vertical="center" wrapText="1"/>
    </xf>
    <xf numFmtId="0" fontId="5" fillId="2" borderId="1" xfId="0" applyFont="1" applyFill="1" applyBorder="1" applyAlignment="1">
      <alignment horizontal="left" vertical="center" wrapText="1"/>
    </xf>
    <xf numFmtId="176" fontId="7" fillId="2" borderId="1" xfId="0" applyNumberFormat="1" applyFont="1" applyFill="1" applyBorder="1" applyAlignment="1">
      <alignment horizontal="center" vertical="center" wrapText="1"/>
    </xf>
    <xf numFmtId="176" fontId="8" fillId="3" borderId="1" xfId="0" applyNumberFormat="1" applyFont="1" applyFill="1" applyBorder="1" applyAlignment="1">
      <alignment horizontal="center" vertical="center" wrapText="1"/>
    </xf>
    <xf numFmtId="0" fontId="10" fillId="2" borderId="0" xfId="0" applyFont="1" applyFill="1">
      <alignment vertical="center"/>
    </xf>
    <xf numFmtId="0" fontId="6" fillId="2" borderId="0" xfId="0" applyFont="1" applyFill="1">
      <alignment vertical="center"/>
    </xf>
    <xf numFmtId="0" fontId="7" fillId="2" borderId="0" xfId="0" applyFont="1" applyFill="1" applyAlignment="1">
      <alignment vertical="center" wrapText="1"/>
    </xf>
    <xf numFmtId="0" fontId="7" fillId="2" borderId="0" xfId="0" applyFont="1" applyFill="1">
      <alignment vertical="center"/>
    </xf>
    <xf numFmtId="0" fontId="7" fillId="2" borderId="0" xfId="0" applyFont="1" applyFill="1" applyAlignment="1">
      <alignment horizontal="center" vertical="center"/>
    </xf>
    <xf numFmtId="0" fontId="2" fillId="2" borderId="0" xfId="0" applyFont="1" applyFill="1">
      <alignment vertical="center"/>
    </xf>
    <xf numFmtId="0" fontId="6" fillId="2" borderId="1" xfId="0" applyFont="1" applyFill="1" applyBorder="1" applyAlignment="1">
      <alignment horizontal="center" vertical="center"/>
    </xf>
    <xf numFmtId="0" fontId="11" fillId="2" borderId="0" xfId="0" applyFont="1" applyFill="1">
      <alignment vertical="center"/>
    </xf>
    <xf numFmtId="0" fontId="12" fillId="2" borderId="0" xfId="0" applyFont="1" applyFill="1">
      <alignment vertical="center"/>
    </xf>
    <xf numFmtId="0" fontId="13" fillId="2" borderId="0" xfId="0" applyFont="1" applyFill="1">
      <alignment vertical="center"/>
    </xf>
    <xf numFmtId="0" fontId="13" fillId="2" borderId="0" xfId="0" applyFont="1" applyFill="1" applyAlignment="1">
      <alignment horizontal="center" vertical="center"/>
    </xf>
    <xf numFmtId="0" fontId="14" fillId="0" borderId="0" xfId="0" applyFont="1">
      <alignment vertical="center"/>
    </xf>
    <xf numFmtId="0" fontId="15" fillId="2" borderId="1" xfId="0" applyFont="1" applyFill="1" applyBorder="1" applyAlignment="1">
      <alignment horizontal="center" vertical="center" wrapText="1"/>
    </xf>
    <xf numFmtId="0" fontId="16" fillId="2" borderId="1" xfId="0" applyFont="1" applyFill="1" applyBorder="1" applyAlignment="1">
      <alignment horizontal="center" vertical="center" wrapText="1"/>
    </xf>
    <xf numFmtId="0" fontId="16" fillId="2" borderId="1" xfId="0" applyFont="1" applyFill="1" applyBorder="1" applyAlignment="1">
      <alignment horizontal="left" vertical="center" wrapText="1"/>
    </xf>
    <xf numFmtId="0" fontId="16" fillId="2" borderId="1" xfId="0" applyFont="1" applyFill="1" applyBorder="1" applyAlignment="1">
      <alignment vertical="center" wrapText="1"/>
    </xf>
    <xf numFmtId="0" fontId="15" fillId="2" borderId="1" xfId="0" applyFont="1" applyFill="1" applyBorder="1" applyAlignment="1">
      <alignment horizontal="left" vertical="center" wrapText="1"/>
    </xf>
    <xf numFmtId="0" fontId="13" fillId="2" borderId="0" xfId="0" applyFont="1" applyFill="1" applyAlignment="1">
      <alignment vertical="center" wrapText="1"/>
    </xf>
    <xf numFmtId="176" fontId="17" fillId="2" borderId="1" xfId="0" applyNumberFormat="1" applyFont="1" applyFill="1" applyBorder="1" applyAlignment="1">
      <alignment horizontal="center" vertical="center"/>
    </xf>
    <xf numFmtId="176" fontId="16" fillId="2" borderId="1" xfId="0" applyNumberFormat="1" applyFont="1" applyFill="1" applyBorder="1" applyAlignment="1">
      <alignment horizontal="center" vertical="center"/>
    </xf>
    <xf numFmtId="176" fontId="15" fillId="2" borderId="1" xfId="0" applyNumberFormat="1" applyFont="1" applyFill="1" applyBorder="1" applyAlignment="1">
      <alignment horizontal="center" vertical="center" wrapText="1"/>
    </xf>
    <xf numFmtId="0" fontId="18" fillId="0" borderId="0" xfId="0" applyFont="1">
      <alignment vertical="center"/>
    </xf>
    <xf numFmtId="0" fontId="20" fillId="0" borderId="1" xfId="0" applyFont="1" applyBorder="1" applyAlignment="1">
      <alignment horizontal="center" vertical="center" wrapText="1"/>
    </xf>
    <xf numFmtId="0" fontId="21" fillId="0" borderId="1" xfId="0" applyFont="1" applyBorder="1" applyAlignment="1">
      <alignment horizontal="center" vertical="center" wrapText="1"/>
    </xf>
    <xf numFmtId="9" fontId="21" fillId="0" borderId="1" xfId="0" applyNumberFormat="1" applyFont="1" applyBorder="1" applyAlignment="1">
      <alignment horizontal="center" vertical="center" wrapText="1"/>
    </xf>
    <xf numFmtId="176" fontId="20" fillId="0" borderId="1" xfId="0" applyNumberFormat="1" applyFont="1" applyBorder="1" applyAlignment="1">
      <alignment horizontal="center" vertical="center" wrapText="1"/>
    </xf>
    <xf numFmtId="10" fontId="20" fillId="0" borderId="1" xfId="1" applyNumberFormat="1" applyFont="1" applyFill="1" applyBorder="1" applyAlignment="1">
      <alignment horizontal="center" vertical="center" wrapText="1"/>
    </xf>
    <xf numFmtId="0" fontId="26" fillId="2" borderId="1" xfId="0" applyFont="1" applyFill="1" applyBorder="1" applyAlignment="1">
      <alignment vertical="center" wrapText="1"/>
    </xf>
    <xf numFmtId="176" fontId="26" fillId="2" borderId="1" xfId="0" applyNumberFormat="1" applyFont="1" applyFill="1" applyBorder="1" applyAlignment="1">
      <alignment horizontal="center" vertical="center"/>
    </xf>
    <xf numFmtId="0" fontId="5" fillId="3" borderId="1" xfId="0" applyFont="1" applyFill="1" applyBorder="1" applyAlignment="1">
      <alignment horizontal="center" vertical="center" wrapText="1"/>
    </xf>
    <xf numFmtId="176" fontId="21" fillId="4" borderId="1" xfId="0" applyNumberFormat="1" applyFont="1" applyFill="1" applyBorder="1" applyAlignment="1">
      <alignment horizontal="center" vertical="center" wrapText="1"/>
    </xf>
    <xf numFmtId="0" fontId="21" fillId="4" borderId="1" xfId="0" applyFont="1" applyFill="1" applyBorder="1" applyAlignment="1">
      <alignment horizontal="center" vertical="center" wrapText="1"/>
    </xf>
    <xf numFmtId="10" fontId="21" fillId="4" borderId="1" xfId="1" applyNumberFormat="1" applyFont="1" applyFill="1" applyBorder="1" applyAlignment="1">
      <alignment horizontal="center" vertical="center" wrapText="1"/>
    </xf>
    <xf numFmtId="0" fontId="15" fillId="0" borderId="1" xfId="0" applyFont="1" applyBorder="1" applyAlignment="1">
      <alignment horizontal="left" vertical="center" wrapText="1"/>
    </xf>
    <xf numFmtId="0" fontId="26" fillId="0" borderId="1" xfId="0" applyFont="1" applyBorder="1" applyAlignment="1">
      <alignment vertical="center" wrapText="1"/>
    </xf>
    <xf numFmtId="176" fontId="26" fillId="0" borderId="1" xfId="0" applyNumberFormat="1" applyFont="1" applyBorder="1" applyAlignment="1">
      <alignment horizontal="center" vertical="center"/>
    </xf>
    <xf numFmtId="0" fontId="16" fillId="0" borderId="1" xfId="0" applyFont="1" applyBorder="1" applyAlignment="1">
      <alignment vertical="center" wrapText="1"/>
    </xf>
    <xf numFmtId="176" fontId="16" fillId="0" borderId="1" xfId="0" applyNumberFormat="1" applyFont="1" applyBorder="1" applyAlignment="1">
      <alignment horizontal="center" vertical="center" wrapText="1"/>
    </xf>
    <xf numFmtId="0" fontId="5" fillId="2" borderId="6" xfId="0" applyFont="1" applyFill="1" applyBorder="1" applyAlignment="1">
      <alignment horizontal="center" vertical="center" wrapText="1"/>
    </xf>
    <xf numFmtId="0" fontId="5" fillId="0" borderId="1" xfId="0" applyFont="1" applyBorder="1" applyAlignment="1">
      <alignment horizontal="center" vertical="center" wrapText="1"/>
    </xf>
    <xf numFmtId="0" fontId="5" fillId="0" borderId="1" xfId="0" applyFont="1" applyBorder="1" applyAlignment="1">
      <alignment vertical="center" wrapText="1"/>
    </xf>
    <xf numFmtId="0" fontId="5" fillId="0" borderId="1" xfId="0" applyFont="1" applyBorder="1" applyAlignment="1">
      <alignment horizontal="left" vertical="center" wrapText="1"/>
    </xf>
    <xf numFmtId="0" fontId="29" fillId="2" borderId="1" xfId="0" applyFont="1" applyFill="1" applyBorder="1" applyAlignment="1">
      <alignment horizontal="left" vertical="center" wrapText="1"/>
    </xf>
    <xf numFmtId="176" fontId="16" fillId="0" borderId="1" xfId="0" applyNumberFormat="1" applyFont="1" applyBorder="1" applyAlignment="1">
      <alignment horizontal="center" vertical="center"/>
    </xf>
    <xf numFmtId="0" fontId="7" fillId="0" borderId="1" xfId="0" applyFont="1" applyBorder="1" applyAlignment="1">
      <alignment horizontal="center" vertical="center"/>
    </xf>
    <xf numFmtId="0" fontId="19" fillId="0" borderId="0" xfId="0" applyFont="1" applyAlignment="1">
      <alignment horizontal="center" vertical="center"/>
    </xf>
    <xf numFmtId="0" fontId="20" fillId="0" borderId="1" xfId="0" applyFont="1" applyBorder="1" applyAlignment="1">
      <alignment horizontal="center" vertical="center" wrapText="1"/>
    </xf>
    <xf numFmtId="0" fontId="3" fillId="2" borderId="5" xfId="0" applyFont="1" applyFill="1" applyBorder="1" applyAlignment="1">
      <alignment horizontal="center" vertical="center"/>
    </xf>
    <xf numFmtId="0" fontId="15" fillId="2" borderId="1" xfId="0" applyFont="1" applyFill="1" applyBorder="1" applyAlignment="1">
      <alignment horizontal="center" vertical="center" wrapText="1"/>
    </xf>
    <xf numFmtId="0" fontId="12" fillId="2" borderId="0" xfId="0" applyFont="1" applyFill="1" applyAlignment="1">
      <alignment horizontal="left" vertical="center" wrapText="1"/>
    </xf>
    <xf numFmtId="0" fontId="12" fillId="2" borderId="0" xfId="0" applyFont="1" applyFill="1" applyAlignment="1">
      <alignment horizontal="left" vertical="center"/>
    </xf>
    <xf numFmtId="0" fontId="16" fillId="2" borderId="1" xfId="0" applyFont="1" applyFill="1" applyBorder="1" applyAlignment="1">
      <alignment horizontal="center" vertical="center" wrapText="1"/>
    </xf>
    <xf numFmtId="0" fontId="16" fillId="2" borderId="6"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8" xfId="0" applyFont="1" applyFill="1" applyBorder="1" applyAlignment="1">
      <alignment horizontal="center" vertical="center" wrapText="1"/>
    </xf>
    <xf numFmtId="0" fontId="16" fillId="2" borderId="1" xfId="0" applyFont="1" applyFill="1" applyBorder="1" applyAlignment="1">
      <alignment horizontal="left" vertical="center" wrapText="1"/>
    </xf>
    <xf numFmtId="176" fontId="16" fillId="0" borderId="1" xfId="0" applyNumberFormat="1" applyFont="1" applyBorder="1" applyAlignment="1">
      <alignment horizontal="center" vertical="center"/>
    </xf>
    <xf numFmtId="176" fontId="16" fillId="2" borderId="1" xfId="0" applyNumberFormat="1" applyFont="1" applyFill="1" applyBorder="1" applyAlignment="1">
      <alignment horizontal="center" vertical="center"/>
    </xf>
    <xf numFmtId="0" fontId="15" fillId="0" borderId="1" xfId="0" applyFont="1" applyBorder="1" applyAlignment="1">
      <alignment horizontal="left" vertical="center" wrapText="1"/>
    </xf>
    <xf numFmtId="0" fontId="16" fillId="0" borderId="1" xfId="0" applyFont="1" applyBorder="1" applyAlignment="1">
      <alignment horizontal="left" vertical="center" wrapText="1"/>
    </xf>
    <xf numFmtId="0" fontId="15" fillId="2" borderId="1" xfId="0" applyFont="1" applyFill="1" applyBorder="1" applyAlignment="1">
      <alignment horizontal="left" vertical="center" wrapText="1"/>
    </xf>
    <xf numFmtId="0" fontId="3" fillId="2" borderId="0" xfId="0" applyFont="1" applyFill="1" applyAlignment="1">
      <alignment horizontal="center" vertical="center"/>
    </xf>
    <xf numFmtId="0" fontId="6" fillId="2" borderId="2"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6" fillId="2" borderId="1" xfId="0" applyFont="1" applyFill="1" applyBorder="1" applyAlignment="1">
      <alignment horizontal="center" vertical="center"/>
    </xf>
    <xf numFmtId="0" fontId="5" fillId="2" borderId="1" xfId="0" applyFont="1" applyFill="1" applyBorder="1" applyAlignment="1">
      <alignment horizontal="center" vertical="center" wrapText="1"/>
    </xf>
    <xf numFmtId="0" fontId="9" fillId="2" borderId="0" xfId="0" applyFont="1" applyFill="1" applyAlignment="1">
      <alignment horizontal="left" vertical="center" wrapText="1"/>
    </xf>
    <xf numFmtId="0" fontId="9" fillId="2" borderId="0" xfId="0" applyFont="1" applyFill="1" applyAlignment="1">
      <alignment horizontal="center" vertical="center" wrapText="1"/>
    </xf>
    <xf numFmtId="0" fontId="3" fillId="2" borderId="0" xfId="0" applyFont="1" applyFill="1" applyAlignment="1">
      <alignment horizontal="center" vertical="center" wrapText="1"/>
    </xf>
    <xf numFmtId="0" fontId="6" fillId="2" borderId="1"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5" fillId="2" borderId="8"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2" fillId="2" borderId="0" xfId="0" applyFont="1" applyFill="1" applyAlignment="1">
      <alignment horizontal="left" vertical="center" wrapText="1"/>
    </xf>
    <xf numFmtId="0" fontId="5" fillId="2" borderId="1" xfId="0" applyFont="1" applyFill="1" applyBorder="1" applyAlignment="1">
      <alignment horizontal="center" vertical="center"/>
    </xf>
    <xf numFmtId="0" fontId="5" fillId="2" borderId="1" xfId="0" applyNumberFormat="1" applyFont="1" applyFill="1" applyBorder="1" applyAlignment="1">
      <alignment horizontal="center" vertical="center" wrapText="1"/>
    </xf>
    <xf numFmtId="0" fontId="5" fillId="0" borderId="1" xfId="0" applyNumberFormat="1" applyFont="1" applyBorder="1" applyAlignment="1">
      <alignment horizontal="center" vertical="center" wrapText="1"/>
    </xf>
    <xf numFmtId="0" fontId="7" fillId="2" borderId="1" xfId="0" applyNumberFormat="1" applyFont="1" applyFill="1" applyBorder="1" applyAlignment="1">
      <alignment horizontal="center" vertical="center" wrapText="1"/>
    </xf>
    <xf numFmtId="0" fontId="6" fillId="2" borderId="1" xfId="0" applyNumberFormat="1" applyFont="1" applyFill="1" applyBorder="1" applyAlignment="1">
      <alignment horizontal="center" vertical="center" wrapText="1"/>
    </xf>
    <xf numFmtId="0" fontId="5" fillId="2" borderId="1" xfId="0" applyNumberFormat="1" applyFont="1" applyFill="1" applyBorder="1" applyAlignment="1">
      <alignment horizontal="center" vertical="center"/>
    </xf>
  </cellXfs>
  <cellStyles count="2">
    <cellStyle name="百分比" xfId="1" builtinId="5"/>
    <cellStyle name="常规" xfId="0" builtinId="0"/>
  </cellStyles>
  <dxfs count="0"/>
  <tableStyles count="0" defaultTableStyle="TableStyleMedium2"/>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12"/>
  <sheetViews>
    <sheetView view="pageBreakPreview" zoomScale="60" zoomScaleNormal="70" workbookViewId="0">
      <selection activeCell="J20" sqref="J20"/>
    </sheetView>
  </sheetViews>
  <sheetFormatPr defaultColWidth="8.1796875" defaultRowHeight="20.399999999999999"/>
  <cols>
    <col min="1" max="1" width="34.453125" style="36" customWidth="1"/>
    <col min="2" max="4" width="14.36328125" style="36" customWidth="1"/>
    <col min="5" max="5" width="16.453125" style="36" customWidth="1"/>
    <col min="6" max="6" width="14.36328125" style="36" customWidth="1"/>
    <col min="7" max="7" width="15.81640625" style="36" customWidth="1"/>
    <col min="8" max="11" width="14.36328125" style="36" customWidth="1"/>
    <col min="12" max="16384" width="8.1796875" style="36"/>
  </cols>
  <sheetData>
    <row r="1" spans="1:14" ht="37.049999999999997" customHeight="1">
      <c r="A1" s="26" t="s">
        <v>308</v>
      </c>
    </row>
    <row r="2" spans="1:14" ht="40.049999999999997" customHeight="1">
      <c r="A2" s="60" t="s">
        <v>302</v>
      </c>
      <c r="B2" s="60"/>
      <c r="C2" s="60"/>
      <c r="D2" s="60"/>
      <c r="E2" s="60"/>
      <c r="F2" s="60"/>
      <c r="G2" s="60"/>
      <c r="H2" s="60"/>
      <c r="I2" s="60"/>
      <c r="J2" s="60"/>
      <c r="K2" s="60"/>
    </row>
    <row r="3" spans="1:14" ht="52.2" customHeight="1">
      <c r="A3" s="61" t="s">
        <v>0</v>
      </c>
      <c r="B3" s="61" t="s">
        <v>1</v>
      </c>
      <c r="C3" s="61"/>
      <c r="D3" s="61" t="s">
        <v>2</v>
      </c>
      <c r="E3" s="61"/>
      <c r="F3" s="61" t="s">
        <v>3</v>
      </c>
      <c r="G3" s="61"/>
      <c r="H3" s="61" t="s">
        <v>4</v>
      </c>
      <c r="I3" s="61"/>
      <c r="J3" s="61"/>
      <c r="K3" s="61"/>
    </row>
    <row r="4" spans="1:14" ht="52.2" customHeight="1">
      <c r="A4" s="61"/>
      <c r="B4" s="37" t="s">
        <v>5</v>
      </c>
      <c r="C4" s="37" t="s">
        <v>6</v>
      </c>
      <c r="D4" s="37" t="s">
        <v>5</v>
      </c>
      <c r="E4" s="37" t="s">
        <v>6</v>
      </c>
      <c r="F4" s="37" t="s">
        <v>5</v>
      </c>
      <c r="G4" s="37" t="s">
        <v>6</v>
      </c>
      <c r="H4" s="37" t="s">
        <v>7</v>
      </c>
      <c r="I4" s="37" t="s">
        <v>5</v>
      </c>
      <c r="J4" s="37" t="s">
        <v>6</v>
      </c>
      <c r="K4" s="37" t="s">
        <v>8</v>
      </c>
    </row>
    <row r="5" spans="1:14" ht="52.2" customHeight="1">
      <c r="A5" s="37" t="s">
        <v>9</v>
      </c>
      <c r="B5" s="38">
        <v>30</v>
      </c>
      <c r="C5" s="45">
        <f>SUM('附表3-2个性指标-发改委部分'!L4:L7)</f>
        <v>30</v>
      </c>
      <c r="D5" s="38">
        <v>25</v>
      </c>
      <c r="E5" s="45">
        <f>SUM('附表3-2个性指标-发改委部分'!L8:L12)</f>
        <v>20</v>
      </c>
      <c r="F5" s="38">
        <v>55</v>
      </c>
      <c r="G5" s="45">
        <f>C5+E5</f>
        <v>50</v>
      </c>
      <c r="H5" s="39">
        <v>0.56999999999999995</v>
      </c>
      <c r="I5" s="46">
        <f>F5*H5</f>
        <v>31.349999999999998</v>
      </c>
      <c r="J5" s="45">
        <f>G5*H5</f>
        <v>28.499999999999996</v>
      </c>
      <c r="K5" s="47">
        <f>J5/I5</f>
        <v>0.90909090909090906</v>
      </c>
      <c r="M5" s="36">
        <f>C5*H5</f>
        <v>17.099999999999998</v>
      </c>
      <c r="N5" s="36">
        <f>E5*H5</f>
        <v>11.399999999999999</v>
      </c>
    </row>
    <row r="6" spans="1:14" ht="52.2" customHeight="1">
      <c r="A6" s="37" t="s">
        <v>10</v>
      </c>
      <c r="B6" s="38">
        <v>30</v>
      </c>
      <c r="C6" s="45">
        <f>SUM('附表3-3 个性指标-商务厅部分'!L4:L7)</f>
        <v>28.5</v>
      </c>
      <c r="D6" s="38">
        <v>25</v>
      </c>
      <c r="E6" s="45">
        <f>SUM('附表3-3 个性指标-商务厅部分'!L8:L11)</f>
        <v>16</v>
      </c>
      <c r="F6" s="38">
        <v>55</v>
      </c>
      <c r="G6" s="45">
        <f t="shared" ref="G6:G7" si="0">C6+E6</f>
        <v>44.5</v>
      </c>
      <c r="H6" s="39">
        <v>0.28000000000000003</v>
      </c>
      <c r="I6" s="46">
        <f>F6*H6</f>
        <v>15.400000000000002</v>
      </c>
      <c r="J6" s="45">
        <f>G6*H6</f>
        <v>12.46</v>
      </c>
      <c r="K6" s="47">
        <f>J6/I6</f>
        <v>0.80909090909090908</v>
      </c>
      <c r="M6" s="36">
        <f t="shared" ref="M6:M7" si="1">C6*H6</f>
        <v>7.98</v>
      </c>
      <c r="N6" s="36">
        <f t="shared" ref="N6:N7" si="2">E6*H6</f>
        <v>4.4800000000000004</v>
      </c>
    </row>
    <row r="7" spans="1:14" ht="52.2" customHeight="1">
      <c r="A7" s="37" t="s">
        <v>11</v>
      </c>
      <c r="B7" s="38">
        <v>30</v>
      </c>
      <c r="C7" s="45">
        <f>SUM('附表3-4个性指标-供销合作社部分'!L4:L7)</f>
        <v>27.6</v>
      </c>
      <c r="D7" s="38">
        <v>25</v>
      </c>
      <c r="E7" s="45">
        <f>SUM('附表3-4个性指标-供销合作社部分'!L8:L15)</f>
        <v>20</v>
      </c>
      <c r="F7" s="38">
        <v>55</v>
      </c>
      <c r="G7" s="45">
        <f t="shared" si="0"/>
        <v>47.6</v>
      </c>
      <c r="H7" s="39">
        <v>0.15</v>
      </c>
      <c r="I7" s="46">
        <f>F7*H7</f>
        <v>8.25</v>
      </c>
      <c r="J7" s="45">
        <f>G7*H7</f>
        <v>7.14</v>
      </c>
      <c r="K7" s="47">
        <f t="shared" ref="K7:K12" si="3">J7/I7</f>
        <v>0.86545454545454537</v>
      </c>
      <c r="M7" s="36">
        <f t="shared" si="1"/>
        <v>4.1399999999999997</v>
      </c>
      <c r="N7" s="36">
        <f t="shared" si="2"/>
        <v>3</v>
      </c>
    </row>
    <row r="8" spans="1:14" ht="52.2" customHeight="1">
      <c r="A8" s="61" t="s">
        <v>12</v>
      </c>
      <c r="B8" s="61"/>
      <c r="C8" s="61"/>
      <c r="D8" s="61"/>
      <c r="E8" s="61"/>
      <c r="F8" s="61"/>
      <c r="G8" s="61"/>
      <c r="H8" s="61"/>
      <c r="I8" s="46">
        <v>55</v>
      </c>
      <c r="J8" s="45">
        <f>SUM(J5:J7)</f>
        <v>48.099999999999994</v>
      </c>
      <c r="K8" s="47">
        <f t="shared" si="3"/>
        <v>0.8745454545454544</v>
      </c>
      <c r="N8" s="36">
        <v>4</v>
      </c>
    </row>
    <row r="9" spans="1:14" ht="52.2" customHeight="1">
      <c r="A9" s="61" t="s">
        <v>13</v>
      </c>
      <c r="B9" s="61"/>
      <c r="C9" s="61"/>
      <c r="D9" s="61"/>
      <c r="E9" s="61"/>
      <c r="F9" s="61"/>
      <c r="G9" s="61"/>
      <c r="H9" s="61"/>
      <c r="I9" s="38">
        <v>5</v>
      </c>
      <c r="J9" s="46">
        <f>SUM('附表3-01宏观效果指标'!K4:K8)</f>
        <v>4</v>
      </c>
      <c r="K9" s="47">
        <f t="shared" si="3"/>
        <v>0.8</v>
      </c>
      <c r="M9" s="36">
        <f>SUM(M5:M8)</f>
        <v>29.22</v>
      </c>
      <c r="N9" s="36">
        <f>SUM(N5:N8)</f>
        <v>22.88</v>
      </c>
    </row>
    <row r="10" spans="1:14" ht="52.2" customHeight="1">
      <c r="A10" s="61" t="s">
        <v>14</v>
      </c>
      <c r="B10" s="61"/>
      <c r="C10" s="61"/>
      <c r="D10" s="61"/>
      <c r="E10" s="61"/>
      <c r="F10" s="61"/>
      <c r="G10" s="61"/>
      <c r="H10" s="61"/>
      <c r="I10" s="38">
        <v>20</v>
      </c>
      <c r="J10" s="46">
        <f>SUM(附表2共性指标!I4:I11)</f>
        <v>17.875</v>
      </c>
      <c r="K10" s="47">
        <f t="shared" si="3"/>
        <v>0.89375000000000004</v>
      </c>
    </row>
    <row r="11" spans="1:14" ht="52.2" customHeight="1">
      <c r="A11" s="61" t="s">
        <v>15</v>
      </c>
      <c r="B11" s="61"/>
      <c r="C11" s="61"/>
      <c r="D11" s="61"/>
      <c r="E11" s="61"/>
      <c r="F11" s="61"/>
      <c r="G11" s="61"/>
      <c r="H11" s="61"/>
      <c r="I11" s="38">
        <v>20</v>
      </c>
      <c r="J11" s="46">
        <f>SUM(附表2共性指标!I13:I18)</f>
        <v>16.28</v>
      </c>
      <c r="K11" s="47">
        <f t="shared" si="3"/>
        <v>0.81400000000000006</v>
      </c>
    </row>
    <row r="12" spans="1:14" ht="52.2" customHeight="1">
      <c r="A12" s="61" t="s">
        <v>16</v>
      </c>
      <c r="B12" s="61"/>
      <c r="C12" s="61"/>
      <c r="D12" s="61"/>
      <c r="E12" s="61"/>
      <c r="F12" s="61"/>
      <c r="G12" s="61"/>
      <c r="H12" s="61"/>
      <c r="I12" s="37">
        <v>100</v>
      </c>
      <c r="J12" s="40">
        <f>SUM(J8:J11)</f>
        <v>86.254999999999995</v>
      </c>
      <c r="K12" s="41">
        <f t="shared" si="3"/>
        <v>0.86254999999999993</v>
      </c>
    </row>
  </sheetData>
  <mergeCells count="11">
    <mergeCell ref="A8:H8"/>
    <mergeCell ref="A9:H9"/>
    <mergeCell ref="A10:H10"/>
    <mergeCell ref="A11:H11"/>
    <mergeCell ref="A12:H12"/>
    <mergeCell ref="A2:K2"/>
    <mergeCell ref="B3:C3"/>
    <mergeCell ref="D3:E3"/>
    <mergeCell ref="F3:G3"/>
    <mergeCell ref="H3:K3"/>
    <mergeCell ref="A3:A4"/>
  </mergeCells>
  <phoneticPr fontId="24" type="noConversion"/>
  <printOptions horizontalCentered="1"/>
  <pageMargins left="0.74803149606299213" right="0.74803149606299213" top="0.98425196850393704" bottom="0.98425196850393704" header="0.51181102362204722" footer="0.51181102362204722"/>
  <pageSetup paperSize="8" scale="63" fitToHeight="0" orientation="landscape" blackAndWhite="1" r:id="rId1"/>
  <headerFooter scaleWithDoc="0"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J23"/>
  <sheetViews>
    <sheetView view="pageBreakPreview" zoomScale="60" zoomScaleNormal="70" workbookViewId="0">
      <pane xSplit="5" ySplit="3" topLeftCell="F10" activePane="bottomRight" state="frozen"/>
      <selection pane="topRight" activeCell="F1" sqref="F1"/>
      <selection pane="bottomLeft" activeCell="A4" sqref="A4"/>
      <selection pane="bottomRight" activeCell="F4" sqref="F4"/>
    </sheetView>
  </sheetViews>
  <sheetFormatPr defaultColWidth="10.81640625" defaultRowHeight="14.4"/>
  <cols>
    <col min="1" max="1" width="6" style="24" customWidth="1"/>
    <col min="2" max="2" width="6.81640625" style="24" customWidth="1"/>
    <col min="3" max="3" width="8.36328125" style="24" customWidth="1"/>
    <col min="4" max="4" width="6" style="24" customWidth="1"/>
    <col min="5" max="5" width="15.81640625" style="24" customWidth="1"/>
    <col min="6" max="6" width="63.08984375" style="24" customWidth="1"/>
    <col min="7" max="7" width="37.08984375" style="24" customWidth="1"/>
    <col min="8" max="8" width="122" style="24" customWidth="1"/>
    <col min="9" max="9" width="12.36328125" style="25" customWidth="1"/>
    <col min="10" max="10" width="50.81640625" style="24" customWidth="1"/>
    <col min="11" max="16384" width="10.81640625" style="24"/>
  </cols>
  <sheetData>
    <row r="1" spans="1:10" ht="34.049999999999997" customHeight="1">
      <c r="A1" s="26" t="s">
        <v>313</v>
      </c>
    </row>
    <row r="2" spans="1:10" s="22" customFormat="1" ht="57" customHeight="1">
      <c r="A2" s="62" t="s">
        <v>180</v>
      </c>
      <c r="B2" s="62"/>
      <c r="C2" s="62"/>
      <c r="D2" s="62"/>
      <c r="E2" s="62"/>
      <c r="F2" s="62"/>
      <c r="G2" s="62"/>
      <c r="H2" s="62"/>
      <c r="I2" s="62"/>
    </row>
    <row r="3" spans="1:10" s="22" customFormat="1" ht="57" customHeight="1">
      <c r="A3" s="27" t="s">
        <v>17</v>
      </c>
      <c r="B3" s="27" t="s">
        <v>18</v>
      </c>
      <c r="C3" s="27" t="s">
        <v>19</v>
      </c>
      <c r="D3" s="27" t="s">
        <v>5</v>
      </c>
      <c r="E3" s="27" t="s">
        <v>20</v>
      </c>
      <c r="F3" s="27" t="s">
        <v>21</v>
      </c>
      <c r="G3" s="27" t="s">
        <v>22</v>
      </c>
      <c r="H3" s="27" t="s">
        <v>23</v>
      </c>
      <c r="I3" s="27" t="s">
        <v>6</v>
      </c>
    </row>
    <row r="4" spans="1:10" ht="369.6" customHeight="1">
      <c r="A4" s="66" t="s">
        <v>24</v>
      </c>
      <c r="B4" s="66" t="s">
        <v>25</v>
      </c>
      <c r="C4" s="28" t="s">
        <v>26</v>
      </c>
      <c r="D4" s="28">
        <v>4</v>
      </c>
      <c r="E4" s="29" t="s">
        <v>27</v>
      </c>
      <c r="F4" s="30" t="s">
        <v>28</v>
      </c>
      <c r="G4" s="30" t="s">
        <v>29</v>
      </c>
      <c r="H4" s="42" t="s">
        <v>198</v>
      </c>
      <c r="I4" s="43">
        <v>4</v>
      </c>
    </row>
    <row r="5" spans="1:10" ht="299.39999999999998" customHeight="1">
      <c r="A5" s="66"/>
      <c r="B5" s="66"/>
      <c r="C5" s="28" t="s">
        <v>30</v>
      </c>
      <c r="D5" s="28">
        <v>3</v>
      </c>
      <c r="E5" s="29" t="s">
        <v>31</v>
      </c>
      <c r="F5" s="30" t="s">
        <v>32</v>
      </c>
      <c r="G5" s="30" t="s">
        <v>33</v>
      </c>
      <c r="H5" s="42" t="s">
        <v>197</v>
      </c>
      <c r="I5" s="33">
        <v>1</v>
      </c>
    </row>
    <row r="6" spans="1:10" ht="145.19999999999999" customHeight="1">
      <c r="A6" s="66" t="s">
        <v>24</v>
      </c>
      <c r="B6" s="66" t="s">
        <v>34</v>
      </c>
      <c r="C6" s="66" t="s">
        <v>35</v>
      </c>
      <c r="D6" s="66">
        <v>3</v>
      </c>
      <c r="E6" s="66" t="s">
        <v>36</v>
      </c>
      <c r="F6" s="70" t="s">
        <v>37</v>
      </c>
      <c r="G6" s="70" t="s">
        <v>38</v>
      </c>
      <c r="H6" s="73" t="s">
        <v>196</v>
      </c>
      <c r="I6" s="66">
        <f>1.5+1.375</f>
        <v>2.875</v>
      </c>
      <c r="J6" s="32"/>
    </row>
    <row r="7" spans="1:10" ht="336" customHeight="1">
      <c r="A7" s="66"/>
      <c r="B7" s="66"/>
      <c r="C7" s="66"/>
      <c r="D7" s="66"/>
      <c r="E7" s="66"/>
      <c r="F7" s="70"/>
      <c r="G7" s="70"/>
      <c r="H7" s="74"/>
      <c r="I7" s="66"/>
      <c r="J7" s="32"/>
    </row>
    <row r="8" spans="1:10" ht="373.8" customHeight="1">
      <c r="A8" s="66"/>
      <c r="B8" s="66"/>
      <c r="C8" s="66"/>
      <c r="D8" s="66"/>
      <c r="E8" s="66"/>
      <c r="F8" s="70"/>
      <c r="G8" s="70"/>
      <c r="H8" s="74"/>
      <c r="I8" s="66"/>
      <c r="J8" s="32"/>
    </row>
    <row r="9" spans="1:10" ht="247.8" customHeight="1">
      <c r="A9" s="67" t="s">
        <v>24</v>
      </c>
      <c r="B9" s="30" t="s">
        <v>34</v>
      </c>
      <c r="C9" s="28" t="s">
        <v>39</v>
      </c>
      <c r="D9" s="28">
        <v>3</v>
      </c>
      <c r="E9" s="29" t="s">
        <v>40</v>
      </c>
      <c r="F9" s="30" t="s">
        <v>199</v>
      </c>
      <c r="G9" s="29" t="s">
        <v>41</v>
      </c>
      <c r="H9" s="49" t="s">
        <v>200</v>
      </c>
      <c r="I9" s="50">
        <v>3</v>
      </c>
    </row>
    <row r="10" spans="1:10" ht="228.6" customHeight="1">
      <c r="A10" s="68"/>
      <c r="B10" s="66" t="s">
        <v>42</v>
      </c>
      <c r="C10" s="28" t="s">
        <v>43</v>
      </c>
      <c r="D10" s="28">
        <v>3</v>
      </c>
      <c r="E10" s="29" t="s">
        <v>44</v>
      </c>
      <c r="F10" s="29" t="s">
        <v>195</v>
      </c>
      <c r="G10" s="29" t="s">
        <v>45</v>
      </c>
      <c r="H10" s="30" t="s">
        <v>201</v>
      </c>
      <c r="I10" s="34">
        <v>3</v>
      </c>
    </row>
    <row r="11" spans="1:10" ht="277.8" customHeight="1">
      <c r="A11" s="68"/>
      <c r="B11" s="66"/>
      <c r="C11" s="66" t="s">
        <v>46</v>
      </c>
      <c r="D11" s="66">
        <v>4</v>
      </c>
      <c r="E11" s="66" t="s">
        <v>47</v>
      </c>
      <c r="F11" s="70" t="s">
        <v>48</v>
      </c>
      <c r="G11" s="70" t="s">
        <v>181</v>
      </c>
      <c r="H11" s="73" t="s">
        <v>182</v>
      </c>
      <c r="I11" s="71">
        <v>4</v>
      </c>
    </row>
    <row r="12" spans="1:10" ht="360.6" customHeight="1">
      <c r="A12" s="69"/>
      <c r="B12" s="66"/>
      <c r="C12" s="66"/>
      <c r="D12" s="66"/>
      <c r="E12" s="66"/>
      <c r="F12" s="70"/>
      <c r="G12" s="70"/>
      <c r="H12" s="74"/>
      <c r="I12" s="71"/>
    </row>
    <row r="13" spans="1:10" ht="230.4" customHeight="1">
      <c r="A13" s="66" t="s">
        <v>49</v>
      </c>
      <c r="B13" s="66" t="s">
        <v>50</v>
      </c>
      <c r="C13" s="28" t="s">
        <v>51</v>
      </c>
      <c r="D13" s="28">
        <v>3</v>
      </c>
      <c r="E13" s="29" t="s">
        <v>52</v>
      </c>
      <c r="F13" s="29" t="s">
        <v>289</v>
      </c>
      <c r="G13" s="29" t="s">
        <v>183</v>
      </c>
      <c r="H13" s="51" t="s">
        <v>288</v>
      </c>
      <c r="I13" s="34">
        <f>3-1.32</f>
        <v>1.68</v>
      </c>
    </row>
    <row r="14" spans="1:10" ht="231" customHeight="1">
      <c r="A14" s="66"/>
      <c r="B14" s="66"/>
      <c r="C14" s="28" t="s">
        <v>53</v>
      </c>
      <c r="D14" s="28">
        <v>4</v>
      </c>
      <c r="E14" s="29" t="s">
        <v>54</v>
      </c>
      <c r="F14" s="30" t="s">
        <v>290</v>
      </c>
      <c r="G14" s="30" t="s">
        <v>184</v>
      </c>
      <c r="H14" s="51" t="s">
        <v>291</v>
      </c>
      <c r="I14" s="58">
        <f>4-0.8</f>
        <v>3.2</v>
      </c>
    </row>
    <row r="15" spans="1:10" ht="275.39999999999998" customHeight="1">
      <c r="A15" s="67" t="s">
        <v>49</v>
      </c>
      <c r="B15" s="66" t="s">
        <v>50</v>
      </c>
      <c r="C15" s="66" t="s">
        <v>55</v>
      </c>
      <c r="D15" s="66">
        <v>5</v>
      </c>
      <c r="E15" s="66" t="s">
        <v>56</v>
      </c>
      <c r="F15" s="70" t="s">
        <v>57</v>
      </c>
      <c r="G15" s="70" t="s">
        <v>58</v>
      </c>
      <c r="H15" s="75" t="s">
        <v>59</v>
      </c>
      <c r="I15" s="72">
        <v>5</v>
      </c>
    </row>
    <row r="16" spans="1:10" ht="278.39999999999998" customHeight="1">
      <c r="A16" s="69"/>
      <c r="B16" s="66"/>
      <c r="C16" s="66"/>
      <c r="D16" s="66"/>
      <c r="E16" s="66"/>
      <c r="F16" s="70"/>
      <c r="G16" s="70"/>
      <c r="H16" s="70"/>
      <c r="I16" s="72"/>
    </row>
    <row r="17" spans="1:9" ht="385.95" customHeight="1">
      <c r="A17" s="67" t="s">
        <v>49</v>
      </c>
      <c r="B17" s="28" t="s">
        <v>60</v>
      </c>
      <c r="C17" s="28" t="s">
        <v>61</v>
      </c>
      <c r="D17" s="28">
        <v>4</v>
      </c>
      <c r="E17" s="29" t="s">
        <v>62</v>
      </c>
      <c r="F17" s="29" t="s">
        <v>63</v>
      </c>
      <c r="G17" s="29" t="s">
        <v>64</v>
      </c>
      <c r="H17" s="31" t="s">
        <v>293</v>
      </c>
      <c r="I17" s="33">
        <v>2.4</v>
      </c>
    </row>
    <row r="18" spans="1:9" ht="409.6" customHeight="1">
      <c r="A18" s="69"/>
      <c r="B18" s="28" t="s">
        <v>60</v>
      </c>
      <c r="C18" s="28" t="s">
        <v>65</v>
      </c>
      <c r="D18" s="28">
        <v>4</v>
      </c>
      <c r="E18" s="28" t="s">
        <v>66</v>
      </c>
      <c r="F18" s="29" t="s">
        <v>67</v>
      </c>
      <c r="G18" s="29" t="s">
        <v>68</v>
      </c>
      <c r="H18" s="48" t="s">
        <v>69</v>
      </c>
      <c r="I18" s="52">
        <v>4</v>
      </c>
    </row>
    <row r="19" spans="1:9" s="23" customFormat="1" ht="40.799999999999997" customHeight="1">
      <c r="A19" s="63" t="s">
        <v>70</v>
      </c>
      <c r="B19" s="63"/>
      <c r="C19" s="63"/>
      <c r="D19" s="27">
        <f>SUM(D4:D18)</f>
        <v>40</v>
      </c>
      <c r="E19" s="63"/>
      <c r="F19" s="63"/>
      <c r="G19" s="63"/>
      <c r="H19" s="63"/>
      <c r="I19" s="35">
        <f>SUM(I4:I18)</f>
        <v>34.155000000000001</v>
      </c>
    </row>
    <row r="20" spans="1:9">
      <c r="A20" s="24" t="s">
        <v>70</v>
      </c>
      <c r="D20" s="24">
        <f>SUM(D4:D18)</f>
        <v>40</v>
      </c>
      <c r="I20" s="25">
        <f>SUM(I4:I18)</f>
        <v>34.155000000000001</v>
      </c>
    </row>
    <row r="21" spans="1:9">
      <c r="A21" s="24" t="s">
        <v>71</v>
      </c>
    </row>
    <row r="22" spans="1:9" ht="24" customHeight="1">
      <c r="A22" s="64"/>
      <c r="B22" s="65"/>
      <c r="C22" s="65"/>
      <c r="D22" s="65"/>
      <c r="E22" s="65"/>
      <c r="F22" s="65"/>
      <c r="G22" s="65"/>
    </row>
    <row r="23" spans="1:9">
      <c r="G23" s="32"/>
    </row>
  </sheetData>
  <mergeCells count="36">
    <mergeCell ref="I6:I8"/>
    <mergeCell ref="I11:I12"/>
    <mergeCell ref="I15:I16"/>
    <mergeCell ref="G6:G8"/>
    <mergeCell ref="G11:G12"/>
    <mergeCell ref="G15:G16"/>
    <mergeCell ref="H6:H8"/>
    <mergeCell ref="H11:H12"/>
    <mergeCell ref="H15:H16"/>
    <mergeCell ref="E6:E8"/>
    <mergeCell ref="E11:E12"/>
    <mergeCell ref="E15:E16"/>
    <mergeCell ref="F6:F8"/>
    <mergeCell ref="F11:F12"/>
    <mergeCell ref="F15:F16"/>
    <mergeCell ref="C11:C12"/>
    <mergeCell ref="C15:C16"/>
    <mergeCell ref="D6:D8"/>
    <mergeCell ref="D11:D12"/>
    <mergeCell ref="D15:D16"/>
    <mergeCell ref="A2:I2"/>
    <mergeCell ref="A19:C19"/>
    <mergeCell ref="E19:H19"/>
    <mergeCell ref="A22:G22"/>
    <mergeCell ref="A4:A5"/>
    <mergeCell ref="A6:A8"/>
    <mergeCell ref="A9:A12"/>
    <mergeCell ref="A13:A14"/>
    <mergeCell ref="A15:A16"/>
    <mergeCell ref="A17:A18"/>
    <mergeCell ref="B4:B5"/>
    <mergeCell ref="B6:B8"/>
    <mergeCell ref="B10:B12"/>
    <mergeCell ref="B13:B14"/>
    <mergeCell ref="B15:B16"/>
    <mergeCell ref="C6:C8"/>
  </mergeCells>
  <phoneticPr fontId="24" type="noConversion"/>
  <printOptions horizontalCentered="1"/>
  <pageMargins left="0.55118110236220474" right="0.55118110236220474" top="0.98425196850393704" bottom="0.55118110236220474" header="0.31496062992125984" footer="0.31496062992125984"/>
  <pageSetup paperSize="8" scale="43" fitToHeight="0" orientation="landscape" blackAndWhite="1" r:id="rId1"/>
  <rowBreaks count="2" manualBreakCount="2">
    <brk id="5" max="8" man="1"/>
    <brk id="20"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L10"/>
  <sheetViews>
    <sheetView view="pageBreakPreview" zoomScale="50" zoomScaleNormal="60" zoomScaleSheetLayoutView="50" workbookViewId="0">
      <selection activeCell="A2" sqref="A2:K2"/>
    </sheetView>
  </sheetViews>
  <sheetFormatPr defaultColWidth="8.6328125" defaultRowHeight="17.399999999999999"/>
  <cols>
    <col min="1" max="1" width="14.453125" style="17" customWidth="1"/>
    <col min="2" max="2" width="9.90625" style="17" customWidth="1"/>
    <col min="3" max="3" width="15.7265625" style="17" customWidth="1"/>
    <col min="4" max="4" width="12.1796875" style="18" customWidth="1"/>
    <col min="5" max="5" width="27.1796875" style="18" customWidth="1"/>
    <col min="6" max="6" width="31.26953125" style="18" customWidth="1"/>
    <col min="7" max="7" width="19.08984375" style="19" customWidth="1"/>
    <col min="8" max="8" width="24.81640625" style="18" customWidth="1"/>
    <col min="9" max="9" width="34" style="18" customWidth="1"/>
    <col min="10" max="10" width="43.7265625" style="18" customWidth="1"/>
    <col min="11" max="11" width="10.81640625" style="18" customWidth="1"/>
    <col min="12" max="13" width="8.6328125" style="18"/>
    <col min="14" max="14" width="9.36328125" style="18"/>
    <col min="15" max="15" width="10.36328125" style="18" customWidth="1"/>
    <col min="16" max="17" width="9.36328125" style="18"/>
    <col min="18" max="16384" width="8.6328125" style="18"/>
  </cols>
  <sheetData>
    <row r="1" spans="1:12" ht="49.05" customHeight="1">
      <c r="A1" s="20" t="s">
        <v>309</v>
      </c>
    </row>
    <row r="2" spans="1:12" ht="64.05" customHeight="1">
      <c r="A2" s="76" t="s">
        <v>185</v>
      </c>
      <c r="B2" s="76"/>
      <c r="C2" s="76"/>
      <c r="D2" s="76"/>
      <c r="E2" s="76"/>
      <c r="F2" s="76"/>
      <c r="G2" s="76"/>
      <c r="H2" s="76"/>
      <c r="I2" s="76"/>
      <c r="J2" s="76"/>
      <c r="K2" s="76"/>
    </row>
    <row r="3" spans="1:12" s="15" customFormat="1" ht="58.95" customHeight="1">
      <c r="A3" s="5" t="s">
        <v>72</v>
      </c>
      <c r="B3" s="5" t="s">
        <v>73</v>
      </c>
      <c r="C3" s="5" t="s">
        <v>19</v>
      </c>
      <c r="D3" s="5" t="s">
        <v>74</v>
      </c>
      <c r="E3" s="5" t="s">
        <v>20</v>
      </c>
      <c r="F3" s="5" t="s">
        <v>75</v>
      </c>
      <c r="G3" s="5" t="s">
        <v>76</v>
      </c>
      <c r="H3" s="5" t="s">
        <v>77</v>
      </c>
      <c r="I3" s="5" t="s">
        <v>78</v>
      </c>
      <c r="J3" s="5" t="s">
        <v>23</v>
      </c>
      <c r="K3" s="5" t="s">
        <v>6</v>
      </c>
    </row>
    <row r="4" spans="1:12" ht="177" customHeight="1">
      <c r="A4" s="81" t="s">
        <v>79</v>
      </c>
      <c r="B4" s="81" t="s">
        <v>80</v>
      </c>
      <c r="C4" s="6" t="s">
        <v>81</v>
      </c>
      <c r="D4" s="6">
        <v>1</v>
      </c>
      <c r="E4" s="6" t="s">
        <v>82</v>
      </c>
      <c r="F4" s="6" t="s">
        <v>83</v>
      </c>
      <c r="G4" s="6" t="s">
        <v>84</v>
      </c>
      <c r="H4" s="7" t="s">
        <v>85</v>
      </c>
      <c r="I4" s="7" t="s">
        <v>186</v>
      </c>
      <c r="J4" s="55" t="s">
        <v>189</v>
      </c>
      <c r="K4" s="59">
        <v>1</v>
      </c>
    </row>
    <row r="5" spans="1:12" ht="177" customHeight="1">
      <c r="A5" s="81"/>
      <c r="B5" s="81"/>
      <c r="C5" s="6" t="s">
        <v>86</v>
      </c>
      <c r="D5" s="6">
        <v>1</v>
      </c>
      <c r="E5" s="6" t="s">
        <v>87</v>
      </c>
      <c r="F5" s="6" t="s">
        <v>83</v>
      </c>
      <c r="G5" s="6" t="s">
        <v>88</v>
      </c>
      <c r="H5" s="7" t="s">
        <v>190</v>
      </c>
      <c r="I5" s="6" t="s">
        <v>89</v>
      </c>
      <c r="J5" s="55" t="s">
        <v>191</v>
      </c>
      <c r="K5" s="59">
        <v>1</v>
      </c>
    </row>
    <row r="6" spans="1:12" ht="177" customHeight="1">
      <c r="A6" s="81"/>
      <c r="B6" s="81"/>
      <c r="C6" s="6" t="s">
        <v>292</v>
      </c>
      <c r="D6" s="6">
        <v>1</v>
      </c>
      <c r="E6" s="6" t="s">
        <v>90</v>
      </c>
      <c r="F6" s="7" t="s">
        <v>91</v>
      </c>
      <c r="G6" s="6" t="s">
        <v>92</v>
      </c>
      <c r="H6" s="12" t="s">
        <v>93</v>
      </c>
      <c r="I6" s="6" t="s">
        <v>192</v>
      </c>
      <c r="J6" s="55" t="s">
        <v>193</v>
      </c>
      <c r="K6" s="59">
        <v>1</v>
      </c>
    </row>
    <row r="7" spans="1:12" ht="177" customHeight="1">
      <c r="A7" s="81"/>
      <c r="B7" s="81"/>
      <c r="C7" s="6" t="s">
        <v>94</v>
      </c>
      <c r="D7" s="6">
        <v>1</v>
      </c>
      <c r="E7" s="6" t="s">
        <v>95</v>
      </c>
      <c r="F7" s="7" t="s">
        <v>96</v>
      </c>
      <c r="G7" s="54" t="s">
        <v>306</v>
      </c>
      <c r="H7" s="55" t="s">
        <v>97</v>
      </c>
      <c r="I7" s="55" t="s">
        <v>98</v>
      </c>
      <c r="J7" s="55" t="s">
        <v>307</v>
      </c>
      <c r="K7" s="59">
        <v>0</v>
      </c>
      <c r="L7" s="18" t="s">
        <v>194</v>
      </c>
    </row>
    <row r="8" spans="1:12" ht="124.2" customHeight="1">
      <c r="A8" s="81"/>
      <c r="B8" s="81"/>
      <c r="C8" s="6" t="s">
        <v>99</v>
      </c>
      <c r="D8" s="6">
        <v>1</v>
      </c>
      <c r="E8" s="6" t="s">
        <v>188</v>
      </c>
      <c r="F8" s="6" t="s">
        <v>100</v>
      </c>
      <c r="G8" s="6" t="s">
        <v>202</v>
      </c>
      <c r="H8" s="7" t="s">
        <v>203</v>
      </c>
      <c r="I8" s="7" t="s">
        <v>102</v>
      </c>
      <c r="J8" s="55" t="s">
        <v>187</v>
      </c>
      <c r="K8" s="59">
        <v>1</v>
      </c>
    </row>
    <row r="9" spans="1:12" s="16" customFormat="1" ht="63" customHeight="1">
      <c r="A9" s="77" t="s">
        <v>70</v>
      </c>
      <c r="B9" s="78"/>
      <c r="C9" s="79"/>
      <c r="D9" s="21">
        <f>SUM(D4:D8)</f>
        <v>5</v>
      </c>
      <c r="E9" s="80"/>
      <c r="F9" s="80"/>
      <c r="G9" s="80"/>
      <c r="H9" s="80"/>
      <c r="I9" s="80"/>
      <c r="J9" s="80"/>
      <c r="K9" s="21">
        <f>SUM(K4:K8)</f>
        <v>4</v>
      </c>
    </row>
    <row r="10" spans="1:12" ht="43.95" customHeight="1"/>
  </sheetData>
  <mergeCells count="5">
    <mergeCell ref="A2:K2"/>
    <mergeCell ref="A9:C9"/>
    <mergeCell ref="E9:J9"/>
    <mergeCell ref="A4:A8"/>
    <mergeCell ref="B4:B8"/>
  </mergeCells>
  <phoneticPr fontId="24" type="noConversion"/>
  <printOptions horizontalCentered="1"/>
  <pageMargins left="0.55118110236220474" right="0.55118110236220474" top="0.98425196850393704" bottom="0.78740157480314965" header="0.51181102362204722" footer="0.51181102362204722"/>
  <pageSetup paperSize="8" scale="49" fitToHeight="0" orientation="landscape" blackAndWhite="1"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L13"/>
  <sheetViews>
    <sheetView view="pageBreakPreview" zoomScale="50" zoomScaleNormal="70" zoomScaleSheetLayoutView="50" workbookViewId="0">
      <selection activeCell="P6" sqref="P6"/>
    </sheetView>
  </sheetViews>
  <sheetFormatPr defaultColWidth="8.6328125" defaultRowHeight="15.6"/>
  <cols>
    <col min="1" max="1" width="11.36328125" style="3" customWidth="1"/>
    <col min="2" max="2" width="11.36328125" style="4" customWidth="1"/>
    <col min="3" max="3" width="13.453125" style="4" customWidth="1"/>
    <col min="4" max="4" width="8.1796875" style="3" customWidth="1"/>
    <col min="5" max="5" width="54.26953125" style="3" customWidth="1"/>
    <col min="6" max="6" width="49.1796875" style="3" customWidth="1"/>
    <col min="7" max="7" width="8.1796875" style="3" customWidth="1"/>
    <col min="8" max="8" width="26" style="3" customWidth="1"/>
    <col min="9" max="9" width="34.453125" style="3" customWidth="1"/>
    <col min="10" max="10" width="15.7265625" style="4" customWidth="1"/>
    <col min="11" max="11" width="64.81640625" style="3" customWidth="1"/>
    <col min="12" max="12" width="9.08984375" style="4" customWidth="1"/>
    <col min="13" max="16384" width="8.6328125" style="3"/>
  </cols>
  <sheetData>
    <row r="1" spans="1:12" ht="55.95" customHeight="1">
      <c r="A1" s="82" t="s">
        <v>310</v>
      </c>
      <c r="B1" s="83"/>
      <c r="C1" s="83"/>
    </row>
    <row r="2" spans="1:12" ht="93" customHeight="1">
      <c r="A2" s="84" t="s">
        <v>303</v>
      </c>
      <c r="B2" s="76"/>
      <c r="C2" s="76"/>
      <c r="D2" s="76"/>
      <c r="E2" s="76"/>
      <c r="F2" s="76"/>
      <c r="G2" s="76"/>
      <c r="H2" s="76"/>
      <c r="I2" s="76"/>
      <c r="J2" s="76"/>
      <c r="K2" s="76"/>
      <c r="L2" s="76"/>
    </row>
    <row r="3" spans="1:12" ht="49.05" customHeight="1">
      <c r="A3" s="5" t="s">
        <v>72</v>
      </c>
      <c r="B3" s="5" t="s">
        <v>73</v>
      </c>
      <c r="C3" s="5" t="s">
        <v>19</v>
      </c>
      <c r="D3" s="5" t="s">
        <v>74</v>
      </c>
      <c r="E3" s="5" t="s">
        <v>20</v>
      </c>
      <c r="F3" s="5" t="s">
        <v>75</v>
      </c>
      <c r="G3" s="5" t="s">
        <v>76</v>
      </c>
      <c r="H3" s="5" t="s">
        <v>77</v>
      </c>
      <c r="I3" s="5" t="s">
        <v>78</v>
      </c>
      <c r="J3" s="5" t="s">
        <v>103</v>
      </c>
      <c r="K3" s="5" t="s">
        <v>23</v>
      </c>
      <c r="L3" s="5" t="s">
        <v>6</v>
      </c>
    </row>
    <row r="4" spans="1:12" ht="97.8" customHeight="1">
      <c r="A4" s="81" t="s">
        <v>104</v>
      </c>
      <c r="B4" s="6" t="s">
        <v>105</v>
      </c>
      <c r="C4" s="6" t="s">
        <v>106</v>
      </c>
      <c r="D4" s="6">
        <v>12</v>
      </c>
      <c r="E4" s="6" t="s">
        <v>107</v>
      </c>
      <c r="F4" s="7" t="s">
        <v>108</v>
      </c>
      <c r="G4" s="8">
        <f>100%</f>
        <v>1</v>
      </c>
      <c r="H4" s="7" t="s">
        <v>109</v>
      </c>
      <c r="I4" s="7" t="s">
        <v>110</v>
      </c>
      <c r="J4" s="6" t="s">
        <v>111</v>
      </c>
      <c r="K4" s="57" t="s">
        <v>284</v>
      </c>
      <c r="L4" s="91">
        <v>12</v>
      </c>
    </row>
    <row r="5" spans="1:12" ht="141" customHeight="1">
      <c r="A5" s="81"/>
      <c r="B5" s="81" t="s">
        <v>112</v>
      </c>
      <c r="C5" s="6" t="s">
        <v>113</v>
      </c>
      <c r="D5" s="6">
        <v>5</v>
      </c>
      <c r="E5" s="6" t="s">
        <v>114</v>
      </c>
      <c r="F5" s="7" t="s">
        <v>115</v>
      </c>
      <c r="G5" s="8">
        <f>100%</f>
        <v>1</v>
      </c>
      <c r="H5" s="7" t="s">
        <v>109</v>
      </c>
      <c r="I5" s="7" t="s">
        <v>116</v>
      </c>
      <c r="J5" s="6" t="s">
        <v>111</v>
      </c>
      <c r="K5" s="57" t="s">
        <v>285</v>
      </c>
      <c r="L5" s="91">
        <v>5</v>
      </c>
    </row>
    <row r="6" spans="1:12" ht="151.80000000000001" customHeight="1">
      <c r="A6" s="81"/>
      <c r="B6" s="81"/>
      <c r="C6" s="6" t="s">
        <v>117</v>
      </c>
      <c r="D6" s="6">
        <v>5</v>
      </c>
      <c r="E6" s="6" t="s">
        <v>118</v>
      </c>
      <c r="F6" s="7" t="s">
        <v>119</v>
      </c>
      <c r="G6" s="8">
        <f>100%</f>
        <v>1</v>
      </c>
      <c r="H6" s="7" t="s">
        <v>109</v>
      </c>
      <c r="I6" s="7" t="s">
        <v>116</v>
      </c>
      <c r="J6" s="6" t="s">
        <v>111</v>
      </c>
      <c r="K6" s="57" t="s">
        <v>286</v>
      </c>
      <c r="L6" s="91">
        <v>5</v>
      </c>
    </row>
    <row r="7" spans="1:12" ht="108" customHeight="1">
      <c r="A7" s="81"/>
      <c r="B7" s="6" t="s">
        <v>120</v>
      </c>
      <c r="C7" s="6" t="s">
        <v>121</v>
      </c>
      <c r="D7" s="6">
        <v>8</v>
      </c>
      <c r="E7" s="6" t="s">
        <v>122</v>
      </c>
      <c r="F7" s="9" t="s">
        <v>123</v>
      </c>
      <c r="G7" s="8">
        <f>100%</f>
        <v>1</v>
      </c>
      <c r="H7" s="7" t="s">
        <v>124</v>
      </c>
      <c r="I7" s="7" t="s">
        <v>110</v>
      </c>
      <c r="J7" s="6" t="s">
        <v>111</v>
      </c>
      <c r="K7" s="56" t="s">
        <v>287</v>
      </c>
      <c r="L7" s="92">
        <v>8</v>
      </c>
    </row>
    <row r="8" spans="1:12" ht="96" customHeight="1">
      <c r="A8" s="86" t="s">
        <v>207</v>
      </c>
      <c r="B8" s="86" t="s">
        <v>125</v>
      </c>
      <c r="C8" s="54" t="s">
        <v>204</v>
      </c>
      <c r="D8" s="6">
        <v>5</v>
      </c>
      <c r="E8" s="6" t="s">
        <v>224</v>
      </c>
      <c r="F8" s="12" t="s">
        <v>225</v>
      </c>
      <c r="G8" s="6" t="s">
        <v>226</v>
      </c>
      <c r="H8" s="6" t="s">
        <v>227</v>
      </c>
      <c r="I8" s="6" t="s">
        <v>228</v>
      </c>
      <c r="J8" s="6" t="s">
        <v>126</v>
      </c>
      <c r="K8" s="12" t="s">
        <v>229</v>
      </c>
      <c r="L8" s="91">
        <v>5</v>
      </c>
    </row>
    <row r="9" spans="1:12" ht="117" customHeight="1">
      <c r="A9" s="88"/>
      <c r="B9" s="87"/>
      <c r="C9" s="54" t="s">
        <v>205</v>
      </c>
      <c r="D9" s="6">
        <v>5</v>
      </c>
      <c r="E9" s="6" t="s">
        <v>230</v>
      </c>
      <c r="F9" s="7" t="s">
        <v>231</v>
      </c>
      <c r="G9" s="6" t="s">
        <v>232</v>
      </c>
      <c r="H9" s="6" t="s">
        <v>233</v>
      </c>
      <c r="I9" s="7" t="s">
        <v>239</v>
      </c>
      <c r="J9" s="6" t="s">
        <v>126</v>
      </c>
      <c r="K9" s="7" t="s">
        <v>234</v>
      </c>
      <c r="L9" s="91">
        <v>5</v>
      </c>
    </row>
    <row r="10" spans="1:12" ht="112.8" customHeight="1">
      <c r="A10" s="88"/>
      <c r="B10" s="53" t="s">
        <v>127</v>
      </c>
      <c r="C10" s="54" t="s">
        <v>206</v>
      </c>
      <c r="D10" s="6">
        <v>6</v>
      </c>
      <c r="E10" s="6" t="s">
        <v>235</v>
      </c>
      <c r="F10" s="7" t="s">
        <v>236</v>
      </c>
      <c r="G10" s="6" t="s">
        <v>237</v>
      </c>
      <c r="H10" s="7" t="s">
        <v>238</v>
      </c>
      <c r="I10" s="7" t="s">
        <v>240</v>
      </c>
      <c r="J10" s="6" t="s">
        <v>126</v>
      </c>
      <c r="K10" s="12" t="s">
        <v>241</v>
      </c>
      <c r="L10" s="93">
        <v>6</v>
      </c>
    </row>
    <row r="11" spans="1:12" ht="145.19999999999999" customHeight="1">
      <c r="A11" s="88"/>
      <c r="B11" s="81" t="s">
        <v>129</v>
      </c>
      <c r="C11" s="6" t="s">
        <v>130</v>
      </c>
      <c r="D11" s="6">
        <v>2</v>
      </c>
      <c r="E11" s="6" t="s">
        <v>131</v>
      </c>
      <c r="F11" s="6" t="s">
        <v>83</v>
      </c>
      <c r="G11" s="6" t="s">
        <v>132</v>
      </c>
      <c r="H11" s="7" t="s">
        <v>133</v>
      </c>
      <c r="I11" s="7" t="s">
        <v>134</v>
      </c>
      <c r="J11" s="54" t="s">
        <v>135</v>
      </c>
      <c r="K11" s="12" t="s">
        <v>267</v>
      </c>
      <c r="L11" s="93">
        <v>2</v>
      </c>
    </row>
    <row r="12" spans="1:12" ht="167.4" customHeight="1">
      <c r="A12" s="87"/>
      <c r="B12" s="81"/>
      <c r="C12" s="6" t="s">
        <v>136</v>
      </c>
      <c r="D12" s="6">
        <v>2</v>
      </c>
      <c r="E12" s="6" t="s">
        <v>137</v>
      </c>
      <c r="F12" s="7" t="s">
        <v>138</v>
      </c>
      <c r="G12" s="6" t="s">
        <v>132</v>
      </c>
      <c r="H12" s="7" t="s">
        <v>139</v>
      </c>
      <c r="I12" s="7" t="s">
        <v>140</v>
      </c>
      <c r="J12" s="54" t="s">
        <v>135</v>
      </c>
      <c r="K12" s="12" t="s">
        <v>268</v>
      </c>
      <c r="L12" s="93">
        <f t="shared" ref="L12" si="0">D12</f>
        <v>2</v>
      </c>
    </row>
    <row r="13" spans="1:12" s="2" customFormat="1" ht="54" customHeight="1">
      <c r="A13" s="85" t="s">
        <v>70</v>
      </c>
      <c r="B13" s="85"/>
      <c r="C13" s="85"/>
      <c r="D13" s="11">
        <f>SUM(D4:D12)</f>
        <v>50</v>
      </c>
      <c r="E13" s="85"/>
      <c r="F13" s="85"/>
      <c r="G13" s="85"/>
      <c r="H13" s="85"/>
      <c r="I13" s="85"/>
      <c r="J13" s="85"/>
      <c r="K13" s="85"/>
      <c r="L13" s="94">
        <f>SUM(L4:L12)</f>
        <v>50</v>
      </c>
    </row>
  </sheetData>
  <mergeCells count="9">
    <mergeCell ref="A1:C1"/>
    <mergeCell ref="A2:L2"/>
    <mergeCell ref="A13:C13"/>
    <mergeCell ref="E13:K13"/>
    <mergeCell ref="A4:A7"/>
    <mergeCell ref="B5:B6"/>
    <mergeCell ref="B8:B9"/>
    <mergeCell ref="B11:B12"/>
    <mergeCell ref="A8:A12"/>
  </mergeCells>
  <phoneticPr fontId="24" type="noConversion"/>
  <printOptions horizontalCentered="1"/>
  <pageMargins left="0.55118110236220474" right="0.55118110236220474" top="0.98425196850393704" bottom="0.59055118110236227" header="0.51181102362204722" footer="0.51181102362204722"/>
  <pageSetup paperSize="8" scale="39" fitToHeight="0" orientation="landscape" blackAndWhite="1"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L20"/>
  <sheetViews>
    <sheetView view="pageBreakPreview" zoomScale="60" zoomScaleNormal="110" workbookViewId="0">
      <pane xSplit="4" ySplit="3" topLeftCell="E4" activePane="bottomRight" state="frozen"/>
      <selection pane="topRight" activeCell="E1" sqref="E1"/>
      <selection pane="bottomLeft" activeCell="A4" sqref="A4"/>
      <selection pane="bottomRight" activeCell="E5" sqref="E5"/>
    </sheetView>
  </sheetViews>
  <sheetFormatPr defaultColWidth="8.6328125" defaultRowHeight="15.6"/>
  <cols>
    <col min="1" max="2" width="10.6328125" style="3" customWidth="1"/>
    <col min="3" max="3" width="13.36328125" style="3" customWidth="1"/>
    <col min="4" max="4" width="8.6328125" style="3"/>
    <col min="5" max="5" width="43.7265625" style="3" customWidth="1"/>
    <col min="6" max="6" width="58.81640625" style="3" customWidth="1"/>
    <col min="7" max="7" width="11.36328125" style="3" customWidth="1"/>
    <col min="8" max="8" width="24.36328125" style="3" customWidth="1"/>
    <col min="9" max="9" width="34.36328125" style="3" customWidth="1"/>
    <col min="10" max="10" width="16" style="3" customWidth="1"/>
    <col min="11" max="11" width="58.54296875" style="3" customWidth="1"/>
    <col min="12" max="12" width="12.36328125" style="4" customWidth="1"/>
    <col min="13" max="16384" width="8.6328125" style="3"/>
  </cols>
  <sheetData>
    <row r="1" spans="1:12" ht="42" customHeight="1">
      <c r="A1" s="89" t="s">
        <v>311</v>
      </c>
      <c r="B1" s="89"/>
      <c r="C1" s="89"/>
    </row>
    <row r="2" spans="1:12" ht="81" customHeight="1">
      <c r="A2" s="84" t="s">
        <v>304</v>
      </c>
      <c r="B2" s="84"/>
      <c r="C2" s="84"/>
      <c r="D2" s="84"/>
      <c r="E2" s="84"/>
      <c r="F2" s="84"/>
      <c r="G2" s="84"/>
      <c r="H2" s="84"/>
      <c r="I2" s="84"/>
      <c r="J2" s="84"/>
      <c r="K2" s="84"/>
      <c r="L2" s="84"/>
    </row>
    <row r="3" spans="1:12" ht="43.95" customHeight="1">
      <c r="A3" s="5" t="s">
        <v>72</v>
      </c>
      <c r="B3" s="5" t="s">
        <v>73</v>
      </c>
      <c r="C3" s="5" t="s">
        <v>19</v>
      </c>
      <c r="D3" s="5" t="s">
        <v>74</v>
      </c>
      <c r="E3" s="5" t="s">
        <v>20</v>
      </c>
      <c r="F3" s="5" t="s">
        <v>75</v>
      </c>
      <c r="G3" s="5" t="s">
        <v>76</v>
      </c>
      <c r="H3" s="5" t="s">
        <v>77</v>
      </c>
      <c r="I3" s="5" t="s">
        <v>78</v>
      </c>
      <c r="J3" s="5" t="s">
        <v>103</v>
      </c>
      <c r="K3" s="5" t="s">
        <v>23</v>
      </c>
      <c r="L3" s="5" t="s">
        <v>6</v>
      </c>
    </row>
    <row r="4" spans="1:12" ht="154.19999999999999" customHeight="1">
      <c r="A4" s="81" t="s">
        <v>104</v>
      </c>
      <c r="B4" s="6" t="s">
        <v>141</v>
      </c>
      <c r="C4" s="6" t="s">
        <v>106</v>
      </c>
      <c r="D4" s="6">
        <v>12</v>
      </c>
      <c r="E4" s="6" t="s">
        <v>107</v>
      </c>
      <c r="F4" s="7" t="s">
        <v>108</v>
      </c>
      <c r="G4" s="8">
        <f t="shared" ref="G4:G7" si="0">100%</f>
        <v>1</v>
      </c>
      <c r="H4" s="7" t="s">
        <v>109</v>
      </c>
      <c r="I4" s="7" t="s">
        <v>110</v>
      </c>
      <c r="J4" s="6" t="s">
        <v>111</v>
      </c>
      <c r="K4" s="56" t="s">
        <v>298</v>
      </c>
      <c r="L4" s="91">
        <f>12-1.5</f>
        <v>10.5</v>
      </c>
    </row>
    <row r="5" spans="1:12" ht="136.19999999999999" customHeight="1">
      <c r="A5" s="81"/>
      <c r="B5" s="81" t="s">
        <v>112</v>
      </c>
      <c r="C5" s="6" t="s">
        <v>113</v>
      </c>
      <c r="D5" s="6">
        <v>5</v>
      </c>
      <c r="E5" s="6" t="s">
        <v>114</v>
      </c>
      <c r="F5" s="7" t="s">
        <v>115</v>
      </c>
      <c r="G5" s="8">
        <f t="shared" si="0"/>
        <v>1</v>
      </c>
      <c r="H5" s="7" t="s">
        <v>109</v>
      </c>
      <c r="I5" s="7" t="s">
        <v>116</v>
      </c>
      <c r="J5" s="6" t="s">
        <v>111</v>
      </c>
      <c r="K5" s="56" t="s">
        <v>299</v>
      </c>
      <c r="L5" s="91">
        <v>5</v>
      </c>
    </row>
    <row r="6" spans="1:12" ht="143.4" customHeight="1">
      <c r="A6" s="81"/>
      <c r="B6" s="81"/>
      <c r="C6" s="6" t="s">
        <v>117</v>
      </c>
      <c r="D6" s="6">
        <v>5</v>
      </c>
      <c r="E6" s="6" t="s">
        <v>118</v>
      </c>
      <c r="F6" s="7" t="s">
        <v>119</v>
      </c>
      <c r="G6" s="8">
        <f t="shared" si="0"/>
        <v>1</v>
      </c>
      <c r="H6" s="7" t="s">
        <v>109</v>
      </c>
      <c r="I6" s="7" t="s">
        <v>116</v>
      </c>
      <c r="J6" s="6" t="s">
        <v>111</v>
      </c>
      <c r="K6" s="56" t="s">
        <v>300</v>
      </c>
      <c r="L6" s="91">
        <v>5</v>
      </c>
    </row>
    <row r="7" spans="1:12" ht="95.4" customHeight="1">
      <c r="A7" s="81"/>
      <c r="B7" s="6" t="s">
        <v>120</v>
      </c>
      <c r="C7" s="6" t="s">
        <v>121</v>
      </c>
      <c r="D7" s="6">
        <v>8</v>
      </c>
      <c r="E7" s="6" t="s">
        <v>122</v>
      </c>
      <c r="F7" s="9" t="s">
        <v>274</v>
      </c>
      <c r="G7" s="8">
        <f t="shared" si="0"/>
        <v>1</v>
      </c>
      <c r="H7" s="7" t="s">
        <v>142</v>
      </c>
      <c r="I7" s="7" t="s">
        <v>110</v>
      </c>
      <c r="J7" s="6" t="s">
        <v>111</v>
      </c>
      <c r="K7" s="56" t="s">
        <v>301</v>
      </c>
      <c r="L7" s="92">
        <f>8</f>
        <v>8</v>
      </c>
    </row>
    <row r="8" spans="1:12" ht="102" customHeight="1">
      <c r="A8" s="86" t="s">
        <v>207</v>
      </c>
      <c r="B8" s="7" t="s">
        <v>125</v>
      </c>
      <c r="C8" s="7" t="s">
        <v>222</v>
      </c>
      <c r="D8" s="6">
        <v>4</v>
      </c>
      <c r="E8" s="7" t="s">
        <v>279</v>
      </c>
      <c r="F8" s="7" t="s">
        <v>280</v>
      </c>
      <c r="G8" s="6" t="s">
        <v>223</v>
      </c>
      <c r="H8" s="7" t="s">
        <v>281</v>
      </c>
      <c r="I8" s="7" t="s">
        <v>282</v>
      </c>
      <c r="J8" s="6" t="s">
        <v>215</v>
      </c>
      <c r="K8" s="12" t="s">
        <v>283</v>
      </c>
      <c r="L8" s="93">
        <v>0</v>
      </c>
    </row>
    <row r="9" spans="1:12" ht="130.05000000000001" customHeight="1">
      <c r="A9" s="88"/>
      <c r="B9" s="6" t="s">
        <v>127</v>
      </c>
      <c r="C9" s="54" t="s">
        <v>221</v>
      </c>
      <c r="D9" s="6">
        <v>12</v>
      </c>
      <c r="E9" s="7" t="s">
        <v>273</v>
      </c>
      <c r="F9" s="7" t="s">
        <v>275</v>
      </c>
      <c r="G9" s="6" t="s">
        <v>276</v>
      </c>
      <c r="H9" s="7" t="s">
        <v>277</v>
      </c>
      <c r="I9" s="7" t="s">
        <v>110</v>
      </c>
      <c r="J9" s="6" t="s">
        <v>215</v>
      </c>
      <c r="K9" s="12" t="s">
        <v>278</v>
      </c>
      <c r="L9" s="93">
        <v>12</v>
      </c>
    </row>
    <row r="10" spans="1:12" ht="150" customHeight="1">
      <c r="A10" s="88"/>
      <c r="B10" s="81" t="s">
        <v>129</v>
      </c>
      <c r="C10" s="6" t="s">
        <v>130</v>
      </c>
      <c r="D10" s="6">
        <v>2</v>
      </c>
      <c r="E10" s="6" t="s">
        <v>172</v>
      </c>
      <c r="F10" s="6" t="s">
        <v>83</v>
      </c>
      <c r="G10" s="6" t="s">
        <v>132</v>
      </c>
      <c r="H10" s="7" t="s">
        <v>173</v>
      </c>
      <c r="I10" s="7" t="s">
        <v>174</v>
      </c>
      <c r="J10" s="6" t="s">
        <v>135</v>
      </c>
      <c r="K10" s="12" t="s">
        <v>267</v>
      </c>
      <c r="L10" s="91">
        <v>2</v>
      </c>
    </row>
    <row r="11" spans="1:12" ht="217.2" customHeight="1">
      <c r="A11" s="87"/>
      <c r="B11" s="81"/>
      <c r="C11" s="7" t="s">
        <v>176</v>
      </c>
      <c r="D11" s="6">
        <v>2</v>
      </c>
      <c r="E11" s="6" t="s">
        <v>137</v>
      </c>
      <c r="F11" s="7" t="s">
        <v>138</v>
      </c>
      <c r="G11" s="6" t="s">
        <v>132</v>
      </c>
      <c r="H11" s="7" t="s">
        <v>177</v>
      </c>
      <c r="I11" s="7" t="s">
        <v>175</v>
      </c>
      <c r="J11" s="6" t="s">
        <v>135</v>
      </c>
      <c r="K11" s="12" t="s">
        <v>268</v>
      </c>
      <c r="L11" s="91">
        <v>2</v>
      </c>
    </row>
    <row r="12" spans="1:12" s="2" customFormat="1" ht="39" customHeight="1">
      <c r="A12" s="85" t="s">
        <v>70</v>
      </c>
      <c r="B12" s="85"/>
      <c r="C12" s="85"/>
      <c r="D12" s="11">
        <f>SUM(D4:D11)</f>
        <v>50</v>
      </c>
      <c r="E12" s="85"/>
      <c r="F12" s="85"/>
      <c r="G12" s="85"/>
      <c r="H12" s="85"/>
      <c r="I12" s="85"/>
      <c r="J12" s="85"/>
      <c r="K12" s="85"/>
      <c r="L12" s="94">
        <f>SUM(L4:L11)</f>
        <v>44.5</v>
      </c>
    </row>
    <row r="16" spans="1:12" ht="104.4">
      <c r="C16" s="44" t="s">
        <v>155</v>
      </c>
      <c r="D16" s="6"/>
      <c r="E16" s="7" t="s">
        <v>156</v>
      </c>
      <c r="F16" s="7" t="s">
        <v>157</v>
      </c>
      <c r="G16" s="6" t="s">
        <v>101</v>
      </c>
      <c r="H16" s="7" t="s">
        <v>158</v>
      </c>
      <c r="I16" s="7" t="s">
        <v>159</v>
      </c>
      <c r="J16" s="6" t="s">
        <v>126</v>
      </c>
      <c r="K16" s="12" t="s">
        <v>160</v>
      </c>
      <c r="L16" s="14"/>
    </row>
    <row r="17" spans="3:12" ht="104.4">
      <c r="C17" s="44" t="s">
        <v>161</v>
      </c>
      <c r="D17" s="6"/>
      <c r="E17" s="7" t="s">
        <v>162</v>
      </c>
      <c r="F17" s="7" t="s">
        <v>163</v>
      </c>
      <c r="G17" s="6" t="s">
        <v>128</v>
      </c>
      <c r="H17" s="7" t="s">
        <v>164</v>
      </c>
      <c r="I17" s="7" t="s">
        <v>165</v>
      </c>
      <c r="J17" s="6" t="s">
        <v>126</v>
      </c>
      <c r="K17" s="12" t="s">
        <v>166</v>
      </c>
      <c r="L17" s="13"/>
    </row>
    <row r="18" spans="3:12" ht="69.599999999999994">
      <c r="C18" s="44" t="s">
        <v>167</v>
      </c>
      <c r="D18" s="6"/>
      <c r="E18" s="7" t="s">
        <v>168</v>
      </c>
      <c r="F18" s="7" t="s">
        <v>169</v>
      </c>
      <c r="G18" s="6" t="s">
        <v>128</v>
      </c>
      <c r="H18" s="7" t="s">
        <v>170</v>
      </c>
      <c r="I18" s="7" t="s">
        <v>165</v>
      </c>
      <c r="J18" s="6" t="s">
        <v>111</v>
      </c>
      <c r="K18" s="12" t="s">
        <v>171</v>
      </c>
      <c r="L18" s="13"/>
    </row>
    <row r="19" spans="3:12" ht="104.4">
      <c r="C19" s="44" t="s">
        <v>149</v>
      </c>
      <c r="D19" s="6"/>
      <c r="E19" s="7" t="s">
        <v>150</v>
      </c>
      <c r="F19" s="7" t="s">
        <v>151</v>
      </c>
      <c r="G19" s="6" t="s">
        <v>101</v>
      </c>
      <c r="H19" s="7" t="s">
        <v>152</v>
      </c>
      <c r="I19" s="7" t="s">
        <v>153</v>
      </c>
      <c r="J19" s="6" t="s">
        <v>111</v>
      </c>
      <c r="K19" s="12" t="s">
        <v>154</v>
      </c>
      <c r="L19" s="13">
        <v>0</v>
      </c>
    </row>
    <row r="20" spans="3:12" ht="87">
      <c r="C20" s="7" t="s">
        <v>143</v>
      </c>
      <c r="D20" s="6"/>
      <c r="E20" s="7" t="s">
        <v>144</v>
      </c>
      <c r="F20" s="7" t="s">
        <v>145</v>
      </c>
      <c r="G20" s="6" t="s">
        <v>101</v>
      </c>
      <c r="H20" s="7" t="s">
        <v>146</v>
      </c>
      <c r="I20" s="7" t="s">
        <v>147</v>
      </c>
      <c r="J20" s="6" t="s">
        <v>111</v>
      </c>
      <c r="K20" s="12" t="s">
        <v>148</v>
      </c>
      <c r="L20" s="13"/>
    </row>
  </sheetData>
  <mergeCells count="8">
    <mergeCell ref="A1:C1"/>
    <mergeCell ref="A2:L2"/>
    <mergeCell ref="A12:C12"/>
    <mergeCell ref="E12:K12"/>
    <mergeCell ref="A4:A7"/>
    <mergeCell ref="B5:B6"/>
    <mergeCell ref="B10:B11"/>
    <mergeCell ref="A8:A11"/>
  </mergeCells>
  <phoneticPr fontId="24" type="noConversion"/>
  <printOptions horizontalCentered="1"/>
  <pageMargins left="0.55118110236220474" right="0.55118110236220474" top="0.98425196850393704" bottom="0.59055118110236227" header="0.51181102362204722" footer="0.51181102362204722"/>
  <pageSetup paperSize="8" scale="39" fitToHeight="0" orientation="landscape" blackAndWhite="1" r:id="rId1"/>
  <rowBreaks count="1" manualBreakCount="1">
    <brk id="12"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L16"/>
  <sheetViews>
    <sheetView tabSelected="1" view="pageBreakPreview" zoomScale="60" zoomScaleNormal="50" workbookViewId="0">
      <pane xSplit="4" ySplit="3" topLeftCell="E10" activePane="bottomRight" state="frozen"/>
      <selection pane="topRight" activeCell="E1" sqref="E1"/>
      <selection pane="bottomLeft" activeCell="A4" sqref="A4"/>
      <selection pane="bottomRight" activeCell="H21" sqref="H21"/>
    </sheetView>
  </sheetViews>
  <sheetFormatPr defaultColWidth="8.6328125" defaultRowHeight="15.6"/>
  <cols>
    <col min="1" max="2" width="11.1796875" style="3" customWidth="1"/>
    <col min="3" max="3" width="15.6328125" style="3" customWidth="1"/>
    <col min="4" max="4" width="11.36328125" style="3" customWidth="1"/>
    <col min="5" max="5" width="43.81640625" style="3" customWidth="1"/>
    <col min="6" max="6" width="47.54296875" style="3" customWidth="1"/>
    <col min="7" max="7" width="12.1796875" style="3" customWidth="1"/>
    <col min="8" max="8" width="30.6328125" style="3" customWidth="1"/>
    <col min="9" max="9" width="30.36328125" style="3" customWidth="1"/>
    <col min="10" max="10" width="13.1796875" style="3" customWidth="1"/>
    <col min="11" max="11" width="79.453125" style="3" customWidth="1"/>
    <col min="12" max="12" width="10.81640625" style="4" customWidth="1"/>
    <col min="13" max="14" width="8.6328125" style="3"/>
    <col min="15" max="15" width="12.81640625" style="3" customWidth="1"/>
    <col min="16" max="16384" width="8.6328125" style="3"/>
  </cols>
  <sheetData>
    <row r="1" spans="1:12" ht="42" customHeight="1">
      <c r="A1" s="89" t="s">
        <v>312</v>
      </c>
      <c r="B1" s="89"/>
    </row>
    <row r="2" spans="1:12" ht="76.95" customHeight="1">
      <c r="A2" s="84" t="s">
        <v>305</v>
      </c>
      <c r="B2" s="84"/>
      <c r="C2" s="84"/>
      <c r="D2" s="84"/>
      <c r="E2" s="84"/>
      <c r="F2" s="84"/>
      <c r="G2" s="84"/>
      <c r="H2" s="84"/>
      <c r="I2" s="84"/>
      <c r="J2" s="84"/>
      <c r="K2" s="84"/>
      <c r="L2" s="84"/>
    </row>
    <row r="3" spans="1:12" ht="34.799999999999997">
      <c r="A3" s="5" t="s">
        <v>72</v>
      </c>
      <c r="B3" s="5" t="s">
        <v>73</v>
      </c>
      <c r="C3" s="5" t="s">
        <v>19</v>
      </c>
      <c r="D3" s="5" t="s">
        <v>74</v>
      </c>
      <c r="E3" s="5" t="s">
        <v>20</v>
      </c>
      <c r="F3" s="5" t="s">
        <v>75</v>
      </c>
      <c r="G3" s="5" t="s">
        <v>76</v>
      </c>
      <c r="H3" s="5" t="s">
        <v>77</v>
      </c>
      <c r="I3" s="5" t="s">
        <v>78</v>
      </c>
      <c r="J3" s="5" t="s">
        <v>103</v>
      </c>
      <c r="K3" s="5" t="s">
        <v>23</v>
      </c>
      <c r="L3" s="5" t="s">
        <v>6</v>
      </c>
    </row>
    <row r="4" spans="1:12" ht="112.2" customHeight="1">
      <c r="A4" s="81" t="s">
        <v>104</v>
      </c>
      <c r="B4" s="6" t="s">
        <v>105</v>
      </c>
      <c r="C4" s="6" t="s">
        <v>106</v>
      </c>
      <c r="D4" s="6">
        <v>12</v>
      </c>
      <c r="E4" s="6" t="s">
        <v>107</v>
      </c>
      <c r="F4" s="7" t="s">
        <v>108</v>
      </c>
      <c r="G4" s="8">
        <f t="shared" ref="G4:G7" si="0">100%</f>
        <v>1</v>
      </c>
      <c r="H4" s="7" t="s">
        <v>109</v>
      </c>
      <c r="I4" s="7" t="s">
        <v>110</v>
      </c>
      <c r="J4" s="6" t="s">
        <v>111</v>
      </c>
      <c r="K4" s="56" t="s">
        <v>294</v>
      </c>
      <c r="L4" s="91">
        <f>12-2.4</f>
        <v>9.6</v>
      </c>
    </row>
    <row r="5" spans="1:12" ht="141.6" customHeight="1">
      <c r="A5" s="81"/>
      <c r="B5" s="81" t="s">
        <v>112</v>
      </c>
      <c r="C5" s="6" t="s">
        <v>113</v>
      </c>
      <c r="D5" s="6">
        <v>5</v>
      </c>
      <c r="E5" s="6" t="s">
        <v>114</v>
      </c>
      <c r="F5" s="7" t="s">
        <v>115</v>
      </c>
      <c r="G5" s="8">
        <f t="shared" si="0"/>
        <v>1</v>
      </c>
      <c r="H5" s="7" t="s">
        <v>109</v>
      </c>
      <c r="I5" s="7" t="s">
        <v>116</v>
      </c>
      <c r="J5" s="6" t="s">
        <v>111</v>
      </c>
      <c r="K5" s="56" t="s">
        <v>295</v>
      </c>
      <c r="L5" s="91">
        <v>5</v>
      </c>
    </row>
    <row r="6" spans="1:12" ht="138.6" customHeight="1">
      <c r="A6" s="81"/>
      <c r="B6" s="81"/>
      <c r="C6" s="6" t="s">
        <v>117</v>
      </c>
      <c r="D6" s="6">
        <v>5</v>
      </c>
      <c r="E6" s="6" t="s">
        <v>118</v>
      </c>
      <c r="F6" s="7" t="s">
        <v>119</v>
      </c>
      <c r="G6" s="8">
        <f t="shared" si="0"/>
        <v>1</v>
      </c>
      <c r="H6" s="7" t="s">
        <v>109</v>
      </c>
      <c r="I6" s="7" t="s">
        <v>116</v>
      </c>
      <c r="J6" s="6" t="s">
        <v>111</v>
      </c>
      <c r="K6" s="56" t="s">
        <v>296</v>
      </c>
      <c r="L6" s="91">
        <v>5</v>
      </c>
    </row>
    <row r="7" spans="1:12" ht="105.6" customHeight="1">
      <c r="A7" s="81"/>
      <c r="B7" s="6" t="s">
        <v>120</v>
      </c>
      <c r="C7" s="6" t="s">
        <v>121</v>
      </c>
      <c r="D7" s="6">
        <v>8</v>
      </c>
      <c r="E7" s="6" t="s">
        <v>122</v>
      </c>
      <c r="F7" s="9" t="s">
        <v>123</v>
      </c>
      <c r="G7" s="8">
        <f t="shared" si="0"/>
        <v>1</v>
      </c>
      <c r="H7" s="7" t="s">
        <v>142</v>
      </c>
      <c r="I7" s="7" t="s">
        <v>110</v>
      </c>
      <c r="J7" s="6" t="s">
        <v>111</v>
      </c>
      <c r="K7" s="56" t="s">
        <v>297</v>
      </c>
      <c r="L7" s="91">
        <f>8</f>
        <v>8</v>
      </c>
    </row>
    <row r="8" spans="1:12" ht="97.2" customHeight="1">
      <c r="A8" s="81" t="s">
        <v>79</v>
      </c>
      <c r="B8" s="81" t="s">
        <v>125</v>
      </c>
      <c r="C8" s="54" t="s">
        <v>216</v>
      </c>
      <c r="D8" s="54">
        <v>3</v>
      </c>
      <c r="E8" s="54" t="s">
        <v>95</v>
      </c>
      <c r="F8" s="55" t="s">
        <v>271</v>
      </c>
      <c r="G8" s="54" t="s">
        <v>101</v>
      </c>
      <c r="H8" s="55" t="s">
        <v>178</v>
      </c>
      <c r="I8" s="55" t="s">
        <v>153</v>
      </c>
      <c r="J8" s="54" t="s">
        <v>179</v>
      </c>
      <c r="K8" s="55" t="s">
        <v>272</v>
      </c>
      <c r="L8" s="93">
        <v>3</v>
      </c>
    </row>
    <row r="9" spans="1:12" ht="87" customHeight="1">
      <c r="A9" s="81"/>
      <c r="B9" s="81"/>
      <c r="C9" s="6" t="s">
        <v>212</v>
      </c>
      <c r="D9" s="6">
        <v>3</v>
      </c>
      <c r="E9" s="6" t="s">
        <v>219</v>
      </c>
      <c r="F9" s="7" t="s">
        <v>260</v>
      </c>
      <c r="G9" s="6" t="s">
        <v>213</v>
      </c>
      <c r="H9" s="7" t="s">
        <v>214</v>
      </c>
      <c r="I9" s="7" t="s">
        <v>110</v>
      </c>
      <c r="J9" s="6" t="s">
        <v>215</v>
      </c>
      <c r="K9" s="7" t="s">
        <v>242</v>
      </c>
      <c r="L9" s="93">
        <f>D9</f>
        <v>3</v>
      </c>
    </row>
    <row r="10" spans="1:12" ht="73.2" customHeight="1">
      <c r="A10" s="81"/>
      <c r="B10" s="81"/>
      <c r="C10" s="6" t="s">
        <v>208</v>
      </c>
      <c r="D10" s="6">
        <v>3</v>
      </c>
      <c r="E10" s="6" t="s">
        <v>220</v>
      </c>
      <c r="F10" s="7" t="s">
        <v>261</v>
      </c>
      <c r="G10" s="6" t="s">
        <v>217</v>
      </c>
      <c r="H10" s="7" t="s">
        <v>218</v>
      </c>
      <c r="I10" s="7" t="s">
        <v>110</v>
      </c>
      <c r="J10" s="6" t="s">
        <v>215</v>
      </c>
      <c r="K10" s="7" t="s">
        <v>243</v>
      </c>
      <c r="L10" s="93">
        <f>D10</f>
        <v>3</v>
      </c>
    </row>
    <row r="11" spans="1:12" ht="82.2" customHeight="1">
      <c r="A11" s="81"/>
      <c r="B11" s="81"/>
      <c r="C11" s="6" t="s">
        <v>209</v>
      </c>
      <c r="D11" s="6">
        <v>3</v>
      </c>
      <c r="E11" s="6" t="s">
        <v>259</v>
      </c>
      <c r="F11" s="7" t="s">
        <v>262</v>
      </c>
      <c r="G11" s="6" t="s">
        <v>263</v>
      </c>
      <c r="H11" s="7" t="s">
        <v>264</v>
      </c>
      <c r="I11" s="7" t="s">
        <v>265</v>
      </c>
      <c r="J11" s="6" t="s">
        <v>126</v>
      </c>
      <c r="K11" s="7" t="s">
        <v>266</v>
      </c>
      <c r="L11" s="93">
        <v>3</v>
      </c>
    </row>
    <row r="12" spans="1:12" ht="81" customHeight="1">
      <c r="A12" s="81" t="s">
        <v>79</v>
      </c>
      <c r="B12" s="81" t="s">
        <v>127</v>
      </c>
      <c r="C12" s="6" t="s">
        <v>210</v>
      </c>
      <c r="D12" s="6">
        <v>2</v>
      </c>
      <c r="E12" s="6" t="s">
        <v>244</v>
      </c>
      <c r="F12" s="7" t="s">
        <v>245</v>
      </c>
      <c r="G12" s="6" t="s">
        <v>246</v>
      </c>
      <c r="H12" s="7" t="s">
        <v>247</v>
      </c>
      <c r="I12" s="7" t="s">
        <v>254</v>
      </c>
      <c r="J12" s="6" t="s">
        <v>126</v>
      </c>
      <c r="K12" s="7" t="s">
        <v>248</v>
      </c>
      <c r="L12" s="93">
        <v>2</v>
      </c>
    </row>
    <row r="13" spans="1:12" ht="78.599999999999994" customHeight="1">
      <c r="A13" s="81"/>
      <c r="B13" s="81"/>
      <c r="C13" s="6" t="s">
        <v>211</v>
      </c>
      <c r="D13" s="6">
        <v>2</v>
      </c>
      <c r="E13" s="6" t="s">
        <v>249</v>
      </c>
      <c r="F13" s="7" t="s">
        <v>250</v>
      </c>
      <c r="G13" s="6" t="s">
        <v>251</v>
      </c>
      <c r="H13" s="7" t="s">
        <v>252</v>
      </c>
      <c r="I13" s="7" t="s">
        <v>253</v>
      </c>
      <c r="J13" s="6" t="s">
        <v>126</v>
      </c>
      <c r="K13" s="7" t="s">
        <v>255</v>
      </c>
      <c r="L13" s="93">
        <v>2</v>
      </c>
    </row>
    <row r="14" spans="1:12" ht="133.80000000000001" customHeight="1">
      <c r="A14" s="81"/>
      <c r="B14" s="81" t="s">
        <v>129</v>
      </c>
      <c r="C14" s="6" t="s">
        <v>130</v>
      </c>
      <c r="D14" s="6">
        <v>2</v>
      </c>
      <c r="E14" s="6" t="s">
        <v>270</v>
      </c>
      <c r="F14" s="6" t="s">
        <v>83</v>
      </c>
      <c r="G14" s="6" t="s">
        <v>132</v>
      </c>
      <c r="H14" s="7" t="s">
        <v>133</v>
      </c>
      <c r="I14" s="7" t="s">
        <v>134</v>
      </c>
      <c r="J14" s="6" t="s">
        <v>135</v>
      </c>
      <c r="K14" s="12" t="s">
        <v>267</v>
      </c>
      <c r="L14" s="91">
        <v>2</v>
      </c>
    </row>
    <row r="15" spans="1:12" s="1" customFormat="1" ht="79.8" customHeight="1">
      <c r="A15" s="81"/>
      <c r="B15" s="90"/>
      <c r="C15" s="54" t="s">
        <v>258</v>
      </c>
      <c r="D15" s="10">
        <v>2</v>
      </c>
      <c r="E15" s="6" t="s">
        <v>256</v>
      </c>
      <c r="F15" s="10" t="s">
        <v>83</v>
      </c>
      <c r="G15" s="10" t="s">
        <v>132</v>
      </c>
      <c r="H15" s="7" t="s">
        <v>257</v>
      </c>
      <c r="I15" s="7" t="s">
        <v>134</v>
      </c>
      <c r="J15" s="10" t="s">
        <v>135</v>
      </c>
      <c r="K15" s="12" t="s">
        <v>269</v>
      </c>
      <c r="L15" s="95">
        <v>2</v>
      </c>
    </row>
    <row r="16" spans="1:12" s="2" customFormat="1" ht="48" customHeight="1">
      <c r="A16" s="85" t="s">
        <v>70</v>
      </c>
      <c r="B16" s="85"/>
      <c r="C16" s="85"/>
      <c r="D16" s="11">
        <f>SUM(D4:D15)</f>
        <v>50</v>
      </c>
      <c r="E16" s="85"/>
      <c r="F16" s="85"/>
      <c r="G16" s="85"/>
      <c r="H16" s="85"/>
      <c r="I16" s="85"/>
      <c r="J16" s="85"/>
      <c r="K16" s="85"/>
      <c r="L16" s="94">
        <f>SUM(L4:L15)</f>
        <v>47.6</v>
      </c>
    </row>
  </sheetData>
  <mergeCells count="11">
    <mergeCell ref="A1:B1"/>
    <mergeCell ref="A2:L2"/>
    <mergeCell ref="A16:C16"/>
    <mergeCell ref="E16:K16"/>
    <mergeCell ref="A4:A7"/>
    <mergeCell ref="A8:A11"/>
    <mergeCell ref="A12:A15"/>
    <mergeCell ref="B5:B6"/>
    <mergeCell ref="B8:B11"/>
    <mergeCell ref="B12:B13"/>
    <mergeCell ref="B14:B15"/>
  </mergeCells>
  <phoneticPr fontId="24" type="noConversion"/>
  <printOptions horizontalCentered="1"/>
  <pageMargins left="0.55118110236220474" right="0.55118110236220474" top="0.98425196850393704" bottom="0.98425196850393704" header="0.51181102362204722" footer="0.51181102362204722"/>
  <pageSetup paperSize="8" scale="37" fitToHeight="0" orientation="landscape" blackAndWhite="1"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6</vt:i4>
      </vt:variant>
      <vt:variant>
        <vt:lpstr>命名范围</vt:lpstr>
      </vt:variant>
      <vt:variant>
        <vt:i4>10</vt:i4>
      </vt:variant>
    </vt:vector>
  </HeadingPairs>
  <TitlesOfParts>
    <vt:vector size="16" baseType="lpstr">
      <vt:lpstr>附表1得分明细表</vt:lpstr>
      <vt:lpstr>附表2共性指标</vt:lpstr>
      <vt:lpstr>附表3-01宏观效果指标</vt:lpstr>
      <vt:lpstr>附表3-2个性指标-发改委部分</vt:lpstr>
      <vt:lpstr>附表3-3 个性指标-商务厅部分</vt:lpstr>
      <vt:lpstr>附表3-4个性指标-供销合作社部分</vt:lpstr>
      <vt:lpstr>附表1得分明细表!Print_Area</vt:lpstr>
      <vt:lpstr>附表2共性指标!Print_Area</vt:lpstr>
      <vt:lpstr>'附表3-01宏观效果指标'!Print_Area</vt:lpstr>
      <vt:lpstr>'附表3-2个性指标-发改委部分'!Print_Area</vt:lpstr>
      <vt:lpstr>'附表3-3 个性指标-商务厅部分'!Print_Area</vt:lpstr>
      <vt:lpstr>'附表3-4个性指标-供销合作社部分'!Print_Area</vt:lpstr>
      <vt:lpstr>附表2共性指标!Print_Titles</vt:lpstr>
      <vt:lpstr>'附表3-2个性指标-发改委部分'!Print_Titles</vt:lpstr>
      <vt:lpstr>'附表3-3 个性指标-商务厅部分'!Print_Titles</vt:lpstr>
      <vt:lpstr>'附表3-4个性指标-供销合作社部分'!Print_Titles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Qiaona Li</dc:creator>
  <cp:lastModifiedBy>41710</cp:lastModifiedBy>
  <cp:lastPrinted>2023-11-04T03:29:32Z</cp:lastPrinted>
  <dcterms:created xsi:type="dcterms:W3CDTF">2020-08-18T05:24:00Z</dcterms:created>
  <dcterms:modified xsi:type="dcterms:W3CDTF">2023-11-04T03:29:34Z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2052-11.1.0.10228</vt:lpwstr>
  </property>
</Properties>
</file>