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10152"/>
  </bookViews>
  <sheets>
    <sheet name="汇总表" sheetId="1" r:id="rId1"/>
    <sheet name="附表1" sheetId="2" r:id="rId2"/>
    <sheet name="附表2" sheetId="3" r:id="rId3"/>
    <sheet name="附表3" sheetId="4" r:id="rId4"/>
    <sheet name="附表4" sheetId="5" r:id="rId5"/>
    <sheet name="附表5" sheetId="6" r:id="rId6"/>
    <sheet name="附表6" sheetId="7" r:id="rId7"/>
    <sheet name="附表7" sheetId="8" r:id="rId8"/>
  </sheets>
  <calcPr calcId="144525"/>
</workbook>
</file>

<file path=xl/comments1.xml><?xml version="1.0" encoding="utf-8"?>
<comments xmlns="http://schemas.openxmlformats.org/spreadsheetml/2006/main">
  <authors>
    <author>作者</author>
  </authors>
  <commentList>
    <comment ref="D27" authorId="0">
      <text>
        <r>
          <rPr>
            <b/>
            <sz val="9"/>
            <rFont val="宋体"/>
            <charset val="134"/>
          </rPr>
          <t>胡冠南:农村处潘勇后反馈，由原468.9改为425.6，不影响补助资金额度计算</t>
        </r>
      </text>
    </comment>
  </commentList>
</comments>
</file>

<file path=xl/sharedStrings.xml><?xml version="1.0" encoding="utf-8"?>
<sst xmlns="http://schemas.openxmlformats.org/spreadsheetml/2006/main" count="372">
  <si>
    <t>附件：</t>
  </si>
  <si>
    <t>2019年交通发展补助资金（第八批）支出预算汇总表</t>
  </si>
  <si>
    <t>单位：万元</t>
  </si>
  <si>
    <t>市县名称</t>
  </si>
  <si>
    <t>小计</t>
  </si>
  <si>
    <t>附表1</t>
  </si>
  <si>
    <t>附表2</t>
  </si>
  <si>
    <t>附表3</t>
  </si>
  <si>
    <t>附表4</t>
  </si>
  <si>
    <t>附表5</t>
  </si>
  <si>
    <t>附表6</t>
  </si>
  <si>
    <t>附件7</t>
  </si>
  <si>
    <t>西部专项</t>
  </si>
  <si>
    <t>国省干线建设</t>
  </si>
  <si>
    <t>前期工作费</t>
  </si>
  <si>
    <t>农村公路养护</t>
  </si>
  <si>
    <t>水毁恢复重建</t>
  </si>
  <si>
    <t>四好农村路示范县</t>
  </si>
  <si>
    <t>县级专养公路</t>
  </si>
  <si>
    <t>农村公路以奖代补</t>
  </si>
  <si>
    <t>合计</t>
  </si>
  <si>
    <t xml:space="preserve">  长春市财政局</t>
  </si>
  <si>
    <t>其中：双阳区</t>
  </si>
  <si>
    <t>九台区</t>
  </si>
  <si>
    <t xml:space="preserve">  榆树市财政局</t>
  </si>
  <si>
    <t xml:space="preserve">  德惠市财政局</t>
  </si>
  <si>
    <t xml:space="preserve">  农安县财政局</t>
  </si>
  <si>
    <t xml:space="preserve">  吉林市财政局</t>
  </si>
  <si>
    <t xml:space="preserve">  永吉县财政局</t>
  </si>
  <si>
    <t xml:space="preserve">  蛟河市财政局</t>
  </si>
  <si>
    <t xml:space="preserve">  舒兰市财政局</t>
  </si>
  <si>
    <t xml:space="preserve">  磐石市财政局</t>
  </si>
  <si>
    <t xml:space="preserve">  桦甸市财政局</t>
  </si>
  <si>
    <t xml:space="preserve">  四平市财政局</t>
  </si>
  <si>
    <t xml:space="preserve">  梨树县财政局</t>
  </si>
  <si>
    <t>辽河垦区：50</t>
  </si>
  <si>
    <t xml:space="preserve">  双辽市财政局</t>
  </si>
  <si>
    <t xml:space="preserve">  伊通县财政局</t>
  </si>
  <si>
    <t xml:space="preserve">  辽源市财政局</t>
  </si>
  <si>
    <t xml:space="preserve">  东丰县财政局</t>
  </si>
  <si>
    <t xml:space="preserve">  东辽县财政局</t>
  </si>
  <si>
    <t xml:space="preserve">  通化市财政局</t>
  </si>
  <si>
    <t xml:space="preserve">  通化县财政局</t>
  </si>
  <si>
    <t xml:space="preserve">  集安市财政局</t>
  </si>
  <si>
    <t xml:space="preserve">  柳河县财政局</t>
  </si>
  <si>
    <t xml:space="preserve">  辉南县财政局</t>
  </si>
  <si>
    <t xml:space="preserve">  白山市财政局</t>
  </si>
  <si>
    <t>其中：浑江区</t>
  </si>
  <si>
    <t>八道江区</t>
  </si>
  <si>
    <t>江源区财政局</t>
  </si>
  <si>
    <t xml:space="preserve">  抚松县财政局</t>
  </si>
  <si>
    <t xml:space="preserve">  靖宇县财政局</t>
  </si>
  <si>
    <t xml:space="preserve">  长白县财政局</t>
  </si>
  <si>
    <t xml:space="preserve">  临江市财政局</t>
  </si>
  <si>
    <t xml:space="preserve">  白城市财政局</t>
  </si>
  <si>
    <t>其中：洮北区</t>
  </si>
  <si>
    <t xml:space="preserve">  洮南市财政局</t>
  </si>
  <si>
    <t xml:space="preserve">  大安市财政局</t>
  </si>
  <si>
    <t xml:space="preserve">  镇赉县财政局</t>
  </si>
  <si>
    <t xml:space="preserve">  通榆县财政局</t>
  </si>
  <si>
    <t xml:space="preserve">  松原市财政局</t>
  </si>
  <si>
    <t>其中：宁江区</t>
  </si>
  <si>
    <t xml:space="preserve">  前郭县财政局</t>
  </si>
  <si>
    <t xml:space="preserve">  长岭县财政局</t>
  </si>
  <si>
    <t xml:space="preserve">  乾安县财政局</t>
  </si>
  <si>
    <t xml:space="preserve">  扶余市财政局</t>
  </si>
  <si>
    <t xml:space="preserve">  延边州财政局</t>
  </si>
  <si>
    <t>其中：敦化市</t>
  </si>
  <si>
    <t xml:space="preserve">      延吉市</t>
  </si>
  <si>
    <t xml:space="preserve">      珲春市</t>
  </si>
  <si>
    <t xml:space="preserve">      图们市</t>
  </si>
  <si>
    <t xml:space="preserve">      龙井市</t>
  </si>
  <si>
    <t xml:space="preserve">      和龙市</t>
  </si>
  <si>
    <t xml:space="preserve">      汪清县</t>
  </si>
  <si>
    <t xml:space="preserve">  安图县</t>
  </si>
  <si>
    <t>长白山管委会财政局</t>
  </si>
  <si>
    <t xml:space="preserve">  梅河口市财政局</t>
  </si>
  <si>
    <t xml:space="preserve">  公主岭市财政局</t>
  </si>
  <si>
    <t>附表1:</t>
  </si>
  <si>
    <t>2019年吉林省普通国省干线公路建设项目省补助预算明细表</t>
  </si>
  <si>
    <t>序
号</t>
  </si>
  <si>
    <t>项目地点</t>
  </si>
  <si>
    <t>项 目 名 称</t>
  </si>
  <si>
    <t>建设
性质</t>
  </si>
  <si>
    <t>建设规模</t>
  </si>
  <si>
    <t>建设期</t>
  </si>
  <si>
    <t>总投资</t>
  </si>
  <si>
    <t>金额</t>
  </si>
  <si>
    <t>建设内容</t>
  </si>
  <si>
    <t>里程
（公里）</t>
  </si>
  <si>
    <t>技术等级</t>
  </si>
  <si>
    <t>开工年</t>
  </si>
  <si>
    <t>完工年</t>
  </si>
  <si>
    <t>梨树县</t>
  </si>
  <si>
    <t>省道秦八线(S512)东辽河至小城子镇段</t>
  </si>
  <si>
    <t>改建</t>
  </si>
  <si>
    <t>二级</t>
  </si>
  <si>
    <t>桥梁、路基工程</t>
  </si>
  <si>
    <t>长白山
管委会</t>
  </si>
  <si>
    <t>省道天北线(S305)天池西山门至松江河段</t>
  </si>
  <si>
    <t>附表2：</t>
  </si>
  <si>
    <t>2019年吉林省普通国省干线公路项目法人支付部分项目前期工作费预算明细表</t>
  </si>
  <si>
    <t>序号</t>
  </si>
  <si>
    <t>项目所
在地区</t>
  </si>
  <si>
    <t>项目名称</t>
  </si>
  <si>
    <t>工作阶段</t>
  </si>
  <si>
    <t>项目法人</t>
  </si>
  <si>
    <t>设计单位</t>
  </si>
  <si>
    <t>启动时间</t>
  </si>
  <si>
    <t>备注</t>
  </si>
  <si>
    <t>合计：</t>
  </si>
  <si>
    <t>前郭县</t>
  </si>
  <si>
    <r>
      <rPr>
        <sz val="8"/>
        <rFont val="宋体"/>
        <charset val="134"/>
      </rPr>
      <t>国道牙克</t>
    </r>
    <r>
      <rPr>
        <sz val="8"/>
        <rFont val="宋体"/>
        <charset val="134"/>
      </rPr>
      <t>石至四平公路二龙山至后宝山段(前郭境内段)</t>
    </r>
  </si>
  <si>
    <t>工可研阶段</t>
  </si>
  <si>
    <t>前郭县国省干线公路建设办公室</t>
  </si>
  <si>
    <t>北京中交京华公路工程技术有限公司</t>
  </si>
  <si>
    <t>松原市</t>
  </si>
  <si>
    <t>国道绥化至沈阳公路(G203)肇源(省界)至松原(解放)段</t>
  </si>
  <si>
    <t>松原市重点公路工程建设办公室</t>
  </si>
  <si>
    <t>中国公路工程咨询集团有限公司</t>
  </si>
  <si>
    <t>国道绥化至沈阳公路(G203)望宝桥至金宝屯(省界)段</t>
  </si>
  <si>
    <t>松原市公路管理处</t>
  </si>
  <si>
    <t>乾安县</t>
  </si>
  <si>
    <r>
      <rPr>
        <sz val="8"/>
        <rFont val="宋体"/>
        <charset val="134"/>
      </rPr>
      <t>国道牙克</t>
    </r>
    <r>
      <rPr>
        <sz val="8"/>
        <rFont val="宋体"/>
        <charset val="134"/>
      </rPr>
      <t>石至四平公路海坨乡至二龙山段(乾安境内段)</t>
    </r>
  </si>
  <si>
    <t>乾安县国省干线公路建设办公室</t>
  </si>
  <si>
    <t>长岭县</t>
  </si>
  <si>
    <r>
      <rPr>
        <sz val="8"/>
        <rFont val="宋体"/>
        <charset val="134"/>
      </rPr>
      <t>国道牙</t>
    </r>
    <r>
      <rPr>
        <sz val="8"/>
        <rFont val="宋体"/>
        <charset val="134"/>
      </rPr>
      <t>克石至四平公路后宝山至王福屯(朱家屯)段(长岭境内段)</t>
    </r>
  </si>
  <si>
    <t>长岭县国道牙克石至四平公路长岭境内段公路建设办公室</t>
  </si>
  <si>
    <t>附表3：</t>
  </si>
  <si>
    <t>2019年吉林省农村公路省补助预算明细表(农村公路养护工程)</t>
  </si>
  <si>
    <t>项目所在行政区划名称</t>
  </si>
  <si>
    <t>建设
年限</t>
  </si>
  <si>
    <t>2019年计划投资（万元）</t>
  </si>
  <si>
    <t>市（州）</t>
  </si>
  <si>
    <t>县（市、区）</t>
  </si>
  <si>
    <t>路面宽度
（米）</t>
  </si>
  <si>
    <t>省补助金额</t>
  </si>
  <si>
    <t>地方
投资</t>
  </si>
  <si>
    <t>四平市</t>
  </si>
  <si>
    <t>双辽市</t>
  </si>
  <si>
    <t>茂林-向阳</t>
  </si>
  <si>
    <t>旧路改造</t>
  </si>
  <si>
    <t>公安-双山</t>
  </si>
  <si>
    <t>双服线</t>
  </si>
  <si>
    <t>大富-五家</t>
  </si>
  <si>
    <t>4.5</t>
  </si>
  <si>
    <t>王奔-三江口坝下</t>
  </si>
  <si>
    <t>杜力村农村公路</t>
  </si>
  <si>
    <t>白城市</t>
  </si>
  <si>
    <t>洮北区</t>
  </si>
  <si>
    <t>林海--三合</t>
  </si>
  <si>
    <t>洮东乡—金祥乡</t>
  </si>
  <si>
    <t>永胜--春光</t>
  </si>
  <si>
    <t>平安镇--新胜村</t>
  </si>
  <si>
    <t>光明—谢家围子</t>
  </si>
  <si>
    <t>附表4：</t>
  </si>
  <si>
    <t>2019年吉林省农村公路省补助资金明细表（农村公路桥涵水毁抢通及重建）</t>
  </si>
  <si>
    <t>项目所在地</t>
  </si>
  <si>
    <t>桥涵名称</t>
  </si>
  <si>
    <t>桥涵所在路线情况</t>
  </si>
  <si>
    <t>拟新建桥涵情况</t>
  </si>
  <si>
    <t>计划
建设期</t>
  </si>
  <si>
    <t>省补助投资（万元）</t>
  </si>
  <si>
    <t>备  注</t>
  </si>
  <si>
    <t>市州</t>
  </si>
  <si>
    <t>县
（市）</t>
  </si>
  <si>
    <t>桥涵长</t>
  </si>
  <si>
    <t>桥涵宽</t>
  </si>
  <si>
    <t>省抢通补助资金</t>
  </si>
  <si>
    <t>重建投资</t>
  </si>
  <si>
    <t>路线名称</t>
  </si>
  <si>
    <t>路线编码</t>
  </si>
  <si>
    <t>孔</t>
  </si>
  <si>
    <t>跨径</t>
  </si>
  <si>
    <t>省补助
金额</t>
  </si>
  <si>
    <t>地方自筹</t>
  </si>
  <si>
    <t>总计</t>
  </si>
  <si>
    <t>水毁桥梁</t>
  </si>
  <si>
    <t>通化市</t>
  </si>
  <si>
    <t>通化县</t>
  </si>
  <si>
    <t>裕民川桥</t>
  </si>
  <si>
    <t>鸭热线</t>
  </si>
  <si>
    <t>X088220521</t>
  </si>
  <si>
    <t>8</t>
  </si>
  <si>
    <t>大长虫沟桥</t>
  </si>
  <si>
    <t>东明-大长虫沟</t>
  </si>
  <si>
    <t>CX02220521</t>
  </si>
  <si>
    <t>暖水桥</t>
  </si>
  <si>
    <t>暖水-上罗圈帐</t>
  </si>
  <si>
    <t>CX01220521</t>
  </si>
  <si>
    <t>河南四组桥</t>
  </si>
  <si>
    <t>河南-五人把</t>
  </si>
  <si>
    <t>C147220521</t>
  </si>
  <si>
    <t>集安市</t>
  </si>
  <si>
    <t>东村河口桥</t>
  </si>
  <si>
    <t>头财线东村至龙岗村</t>
  </si>
  <si>
    <t>CY001220582</t>
  </si>
  <si>
    <t>荒岔桥</t>
  </si>
  <si>
    <t>浑荒线</t>
  </si>
  <si>
    <t>Y035220582</t>
  </si>
  <si>
    <t>13</t>
  </si>
  <si>
    <t>柳河县</t>
  </si>
  <si>
    <t>太河一号小桥</t>
  </si>
  <si>
    <t>营白路-罗家</t>
  </si>
  <si>
    <t>Y083220524</t>
  </si>
  <si>
    <t>白山市</t>
  </si>
  <si>
    <t>靖宇县</t>
  </si>
  <si>
    <t>护林桥</t>
  </si>
  <si>
    <t>三白路</t>
  </si>
  <si>
    <t>Y002220622</t>
  </si>
  <si>
    <t>水毁涵洞</t>
  </si>
  <si>
    <t>K0+450盖板涵</t>
  </si>
  <si>
    <t>杉松-王凤阁沟</t>
  </si>
  <si>
    <t>C070220521</t>
  </si>
  <si>
    <t>2</t>
  </si>
  <si>
    <t>K1+578盖板涵</t>
  </si>
  <si>
    <t>4</t>
  </si>
  <si>
    <t>K2+011盖板涵</t>
  </si>
  <si>
    <t>K1+127涵洞</t>
  </si>
  <si>
    <t>腰财线</t>
  </si>
  <si>
    <t>Y019220582</t>
  </si>
  <si>
    <t>临江市</t>
  </si>
  <si>
    <t>K1+800涵洞</t>
  </si>
  <si>
    <t>林西路</t>
  </si>
  <si>
    <t>Y016220681</t>
  </si>
  <si>
    <t>延边州</t>
  </si>
  <si>
    <t>敦化市</t>
  </si>
  <si>
    <t>K8+715盖板涵</t>
  </si>
  <si>
    <t>雁额线</t>
  </si>
  <si>
    <t>X175222403</t>
  </si>
  <si>
    <t>附表5：</t>
  </si>
  <si>
    <t>2019年吉林省“四好农村路”奖补资金预算明细表(新改建农村公路)</t>
  </si>
  <si>
    <t>省补助投资</t>
  </si>
  <si>
    <t>省奖补投资</t>
  </si>
  <si>
    <t>地方投资</t>
  </si>
  <si>
    <t>兴红线养护工程</t>
  </si>
  <si>
    <t>大修</t>
  </si>
  <si>
    <t>2018-2019</t>
  </si>
  <si>
    <t>虎西线养护工程</t>
  </si>
  <si>
    <t>扶余市</t>
  </si>
  <si>
    <t>X133善陶公路改造工程</t>
  </si>
  <si>
    <t>新改建</t>
  </si>
  <si>
    <t>洮南市</t>
  </si>
  <si>
    <t>车力村畅返不畅工程</t>
  </si>
  <si>
    <t>安乐村畅返不畅工程</t>
  </si>
  <si>
    <t>南郊居畅返不畅工程</t>
  </si>
  <si>
    <t>永胜居畅返不畅工程</t>
  </si>
  <si>
    <t>振林村畅返不畅工程</t>
  </si>
  <si>
    <t>怀德村畅返不畅工程</t>
  </si>
  <si>
    <t>德发村畅返不畅工程</t>
  </si>
  <si>
    <t>宏山村畅返不畅工程</t>
  </si>
  <si>
    <t>永久村畅返不畅工程</t>
  </si>
  <si>
    <t>新生村畅返不畅工程</t>
  </si>
  <si>
    <t>新农村畅返不畅工程</t>
  </si>
  <si>
    <t>东胜村畅返不畅工程</t>
  </si>
  <si>
    <t>建国村畅返不畅工程</t>
  </si>
  <si>
    <t>六家子村畅返不畅工程</t>
  </si>
  <si>
    <t>2019年吉林省“四好农村路”奖补资金预算明细表(危桥改造)</t>
  </si>
  <si>
    <t>桥梁编码</t>
  </si>
  <si>
    <t>桥梁名称</t>
  </si>
  <si>
    <t>桥梁中心桩号</t>
  </si>
  <si>
    <t>桥梁全长（米）</t>
  </si>
  <si>
    <t>跨径总长（米）</t>
  </si>
  <si>
    <t>桥梁全宽（米）</t>
  </si>
  <si>
    <t>建设性质</t>
  </si>
  <si>
    <t>预算总金额
（万元）</t>
  </si>
  <si>
    <t>省补资金（万元）</t>
  </si>
  <si>
    <t>省奖补资金
（万元）</t>
  </si>
  <si>
    <t>地方自筹资金（万元）</t>
  </si>
  <si>
    <t>长春市</t>
  </si>
  <si>
    <t>X012220113L0010</t>
  </si>
  <si>
    <t>纪家大桥</t>
  </si>
  <si>
    <t>拆除重建</t>
  </si>
  <si>
    <t>Y841220113L0020</t>
  </si>
  <si>
    <t>引东贯渠桥</t>
  </si>
  <si>
    <t>X028220113L0010</t>
  </si>
  <si>
    <t>铜匠沟桥</t>
  </si>
  <si>
    <t>C093220113L0010</t>
  </si>
  <si>
    <t>五家子桥</t>
  </si>
  <si>
    <t>G229220113L0090</t>
  </si>
  <si>
    <t>红桥</t>
  </si>
  <si>
    <t>辽源市</t>
  </si>
  <si>
    <t>东丰县</t>
  </si>
  <si>
    <t>Y076220421L0010</t>
  </si>
  <si>
    <t>一面山大桥</t>
  </si>
  <si>
    <t>X087220421L0030</t>
  </si>
  <si>
    <t>鲜明二桥</t>
  </si>
  <si>
    <t>C164220421L0010</t>
  </si>
  <si>
    <t>太平桥</t>
  </si>
  <si>
    <t>C351220421L0010</t>
  </si>
  <si>
    <t>双鸭子大队桥</t>
  </si>
  <si>
    <t>C189220421L0020</t>
  </si>
  <si>
    <t>凉水六组桥</t>
  </si>
  <si>
    <t>C691220421L0020</t>
  </si>
  <si>
    <t>福胜十二组桥</t>
  </si>
  <si>
    <t>2019年吉林省县级专养公路小修保养资金预算明细表</t>
  </si>
  <si>
    <t>市、县</t>
  </si>
  <si>
    <t>养护里程
（公里）</t>
  </si>
  <si>
    <t>金额
（万元）</t>
  </si>
  <si>
    <t>榆树市</t>
  </si>
  <si>
    <t>德惠市</t>
  </si>
  <si>
    <t>农安县</t>
  </si>
  <si>
    <t>九台市</t>
  </si>
  <si>
    <t>双阳区</t>
  </si>
  <si>
    <t>环城段</t>
  </si>
  <si>
    <t>吉林市</t>
  </si>
  <si>
    <t>城区段</t>
  </si>
  <si>
    <t xml:space="preserve"> 磐石市 </t>
  </si>
  <si>
    <t>桦甸市</t>
  </si>
  <si>
    <t>蛟河市</t>
  </si>
  <si>
    <t>舒兰市</t>
  </si>
  <si>
    <t>伊通县</t>
  </si>
  <si>
    <t>市郊段</t>
  </si>
  <si>
    <t>辽河垦区</t>
  </si>
  <si>
    <t>铁东区</t>
  </si>
  <si>
    <t>铁西区</t>
  </si>
  <si>
    <t>东辽县</t>
  </si>
  <si>
    <t>辉南县</t>
  </si>
  <si>
    <t>八道江段</t>
  </si>
  <si>
    <t>江源区</t>
  </si>
  <si>
    <t>抚松县</t>
  </si>
  <si>
    <t>长白县</t>
  </si>
  <si>
    <t>延吉市</t>
  </si>
  <si>
    <t>龙井市</t>
  </si>
  <si>
    <t>和龙市</t>
  </si>
  <si>
    <t>汪清县</t>
  </si>
  <si>
    <t>安图县</t>
  </si>
  <si>
    <t>珲春市</t>
  </si>
  <si>
    <t>图们市</t>
  </si>
  <si>
    <t>大安市</t>
  </si>
  <si>
    <t>镇赉县</t>
  </si>
  <si>
    <t>通榆县</t>
  </si>
  <si>
    <t>扶余县</t>
  </si>
  <si>
    <t>宁江区</t>
  </si>
  <si>
    <t>长白山管委会</t>
  </si>
  <si>
    <t>公主岭市</t>
  </si>
  <si>
    <t>梅河口市</t>
  </si>
  <si>
    <t>附表7：</t>
  </si>
  <si>
    <t>2018年吉林省“四好农村路”日常养护以奖代补资金预算明细表</t>
  </si>
  <si>
    <t>行政区划</t>
  </si>
  <si>
    <t>2018年市级审核分</t>
  </si>
  <si>
    <t>2018年最终得分</t>
  </si>
  <si>
    <t>农村公路以奖代补资金（万元）</t>
  </si>
  <si>
    <t>优秀</t>
  </si>
  <si>
    <t>良好</t>
  </si>
  <si>
    <t>达标</t>
  </si>
  <si>
    <t>县（市）、区</t>
  </si>
  <si>
    <t>长春</t>
  </si>
  <si>
    <t>朝阳区</t>
  </si>
  <si>
    <t>二道区</t>
  </si>
  <si>
    <t>南关区</t>
  </si>
  <si>
    <t>绿园区</t>
  </si>
  <si>
    <t>宽城区</t>
  </si>
  <si>
    <t>吉林</t>
  </si>
  <si>
    <t>昌邑区</t>
  </si>
  <si>
    <t>龙潭区</t>
  </si>
  <si>
    <t>船营区</t>
  </si>
  <si>
    <t>丰满区</t>
  </si>
  <si>
    <t>永吉县</t>
  </si>
  <si>
    <t>磐石市</t>
  </si>
  <si>
    <t>四平</t>
  </si>
  <si>
    <t>辽源</t>
  </si>
  <si>
    <t>龙山区</t>
  </si>
  <si>
    <t>西安区</t>
  </si>
  <si>
    <t>通化</t>
  </si>
  <si>
    <t>东昌区</t>
  </si>
  <si>
    <t>二道江区</t>
  </si>
  <si>
    <t>白山</t>
  </si>
  <si>
    <t>浑江区</t>
  </si>
  <si>
    <t>松原</t>
  </si>
  <si>
    <t>白城</t>
  </si>
  <si>
    <t>延边</t>
  </si>
</sst>
</file>

<file path=xl/styles.xml><?xml version="1.0" encoding="utf-8"?>
<styleSheet xmlns="http://schemas.openxmlformats.org/spreadsheetml/2006/main">
  <numFmts count="11">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
    <numFmt numFmtId="177" formatCode="0.0_ "/>
    <numFmt numFmtId="178" formatCode="0_ "/>
    <numFmt numFmtId="179" formatCode="0_);[Red]\(0\)"/>
    <numFmt numFmtId="180" formatCode="0.0_);[Red]\(0.0\)"/>
    <numFmt numFmtId="181" formatCode="0;[Red]0"/>
    <numFmt numFmtId="182" formatCode="0.00_ "/>
  </numFmts>
  <fonts count="50">
    <font>
      <sz val="11"/>
      <color theme="1"/>
      <name val="宋体"/>
      <charset val="134"/>
      <scheme val="minor"/>
    </font>
    <font>
      <sz val="16"/>
      <color theme="1"/>
      <name val="宋体"/>
      <charset val="134"/>
      <scheme val="minor"/>
    </font>
    <font>
      <sz val="9"/>
      <color theme="1"/>
      <name val="宋体"/>
      <charset val="134"/>
      <scheme val="minor"/>
    </font>
    <font>
      <sz val="9"/>
      <color indexed="8"/>
      <name val="宋体"/>
      <charset val="134"/>
    </font>
    <font>
      <b/>
      <sz val="9"/>
      <color theme="1"/>
      <name val="宋体"/>
      <charset val="134"/>
      <scheme val="minor"/>
    </font>
    <font>
      <sz val="9"/>
      <color indexed="8"/>
      <name val="宋体"/>
      <charset val="134"/>
      <scheme val="minor"/>
    </font>
    <font>
      <sz val="9"/>
      <name val="宋体"/>
      <charset val="134"/>
      <scheme val="minor"/>
    </font>
    <font>
      <sz val="18"/>
      <name val="方正小标宋简体"/>
      <charset val="134"/>
    </font>
    <font>
      <sz val="11"/>
      <name val="仿宋"/>
      <charset val="134"/>
    </font>
    <font>
      <b/>
      <sz val="11"/>
      <name val="仿宋"/>
      <charset val="134"/>
    </font>
    <font>
      <b/>
      <sz val="18"/>
      <color indexed="8"/>
      <name val="宋体"/>
      <charset val="134"/>
    </font>
    <font>
      <sz val="9"/>
      <color rgb="FF000000"/>
      <name val="宋体"/>
      <charset val="134"/>
    </font>
    <font>
      <sz val="9"/>
      <name val="宋体"/>
      <charset val="134"/>
    </font>
    <font>
      <b/>
      <sz val="11"/>
      <color theme="1"/>
      <name val="宋体"/>
      <charset val="134"/>
      <scheme val="minor"/>
    </font>
    <font>
      <b/>
      <sz val="18"/>
      <name val="宋体"/>
      <charset val="134"/>
    </font>
    <font>
      <b/>
      <sz val="9"/>
      <color indexed="8"/>
      <name val="宋体"/>
      <charset val="134"/>
    </font>
    <font>
      <b/>
      <sz val="9"/>
      <color indexed="8"/>
      <name val="宋体"/>
      <charset val="134"/>
      <scheme val="minor"/>
    </font>
    <font>
      <sz val="16"/>
      <name val="宋体"/>
      <charset val="134"/>
    </font>
    <font>
      <sz val="22"/>
      <name val="宋体"/>
      <charset val="134"/>
    </font>
    <font>
      <b/>
      <sz val="8"/>
      <name val="宋体"/>
      <charset val="134"/>
      <scheme val="minor"/>
    </font>
    <font>
      <sz val="8"/>
      <name val="黑体"/>
      <charset val="134"/>
    </font>
    <font>
      <sz val="8"/>
      <name val="宋体"/>
      <charset val="134"/>
      <scheme val="minor"/>
    </font>
    <font>
      <sz val="8"/>
      <name val="宋体"/>
      <charset val="134"/>
    </font>
    <font>
      <b/>
      <sz val="16"/>
      <name val="宋体"/>
      <charset val="134"/>
    </font>
    <font>
      <b/>
      <sz val="18"/>
      <color theme="1"/>
      <name val="宋体"/>
      <charset val="134"/>
      <scheme val="minor"/>
    </font>
    <font>
      <sz val="8"/>
      <color theme="1"/>
      <name val="宋体"/>
      <charset val="134"/>
      <scheme val="minor"/>
    </font>
    <font>
      <sz val="9"/>
      <color indexed="8"/>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2"/>
      <name val="宋体"/>
      <charset val="134"/>
    </font>
    <font>
      <sz val="11"/>
      <color rgb="FF006100"/>
      <name val="宋体"/>
      <charset val="0"/>
      <scheme val="minor"/>
    </font>
    <font>
      <sz val="12"/>
      <name val="Times New Roman"/>
      <charset val="0"/>
    </font>
    <font>
      <sz val="12"/>
      <color indexed="8"/>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6">
    <xf numFmtId="0" fontId="0" fillId="0" borderId="0">
      <alignment vertical="center"/>
    </xf>
    <xf numFmtId="42" fontId="0" fillId="0" borderId="0" applyFont="0" applyFill="0" applyBorder="0" applyAlignment="0" applyProtection="0">
      <alignment vertical="center"/>
    </xf>
    <xf numFmtId="0" fontId="27" fillId="19" borderId="0" applyNumberFormat="0" applyBorder="0" applyAlignment="0" applyProtection="0">
      <alignment vertical="center"/>
    </xf>
    <xf numFmtId="0" fontId="42" fillId="17"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5" borderId="0" applyNumberFormat="0" applyBorder="0" applyAlignment="0" applyProtection="0">
      <alignment vertical="center"/>
    </xf>
    <xf numFmtId="0" fontId="34" fillId="8" borderId="0" applyNumberFormat="0" applyBorder="0" applyAlignment="0" applyProtection="0">
      <alignment vertical="center"/>
    </xf>
    <xf numFmtId="43" fontId="0" fillId="0" borderId="0" applyFont="0" applyFill="0" applyBorder="0" applyAlignment="0" applyProtection="0">
      <alignment vertical="center"/>
    </xf>
    <xf numFmtId="0" fontId="35" fillId="21"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45" fillId="0" borderId="0"/>
    <xf numFmtId="0" fontId="0" fillId="12" borderId="12" applyNumberFormat="0" applyFont="0" applyAlignment="0" applyProtection="0">
      <alignment vertical="center"/>
    </xf>
    <xf numFmtId="0" fontId="35" fillId="16" borderId="0" applyNumberFormat="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10" applyNumberFormat="0" applyFill="0" applyAlignment="0" applyProtection="0">
      <alignment vertical="center"/>
    </xf>
    <xf numFmtId="0" fontId="29" fillId="0" borderId="10" applyNumberFormat="0" applyFill="0" applyAlignment="0" applyProtection="0">
      <alignment vertical="center"/>
    </xf>
    <xf numFmtId="0" fontId="35" fillId="20" borderId="0" applyNumberFormat="0" applyBorder="0" applyAlignment="0" applyProtection="0">
      <alignment vertical="center"/>
    </xf>
    <xf numFmtId="0" fontId="32" fillId="0" borderId="14" applyNumberFormat="0" applyFill="0" applyAlignment="0" applyProtection="0">
      <alignment vertical="center"/>
    </xf>
    <xf numFmtId="0" fontId="35" fillId="23" borderId="0" applyNumberFormat="0" applyBorder="0" applyAlignment="0" applyProtection="0">
      <alignment vertical="center"/>
    </xf>
    <xf numFmtId="0" fontId="36" fillId="11" borderId="11" applyNumberFormat="0" applyAlignment="0" applyProtection="0">
      <alignment vertical="center"/>
    </xf>
    <xf numFmtId="0" fontId="43" fillId="11" borderId="15" applyNumberFormat="0" applyAlignment="0" applyProtection="0">
      <alignment vertical="center"/>
    </xf>
    <xf numFmtId="0" fontId="28" fillId="4" borderId="9" applyNumberFormat="0" applyAlignment="0" applyProtection="0">
      <alignment vertical="center"/>
    </xf>
    <xf numFmtId="0" fontId="27" fillId="24" borderId="0" applyNumberFormat="0" applyBorder="0" applyAlignment="0" applyProtection="0">
      <alignment vertical="center"/>
    </xf>
    <xf numFmtId="0" fontId="35" fillId="14" borderId="0" applyNumberFormat="0" applyBorder="0" applyAlignment="0" applyProtection="0">
      <alignment vertical="center"/>
    </xf>
    <xf numFmtId="0" fontId="44" fillId="0" borderId="16" applyNumberFormat="0" applyFill="0" applyAlignment="0" applyProtection="0">
      <alignment vertical="center"/>
    </xf>
    <xf numFmtId="0" fontId="38" fillId="0" borderId="13" applyNumberFormat="0" applyFill="0" applyAlignment="0" applyProtection="0">
      <alignment vertical="center"/>
    </xf>
    <xf numFmtId="0" fontId="46" fillId="27" borderId="0" applyNumberFormat="0" applyBorder="0" applyAlignment="0" applyProtection="0">
      <alignment vertical="center"/>
    </xf>
    <xf numFmtId="0" fontId="47" fillId="0" borderId="0"/>
    <xf numFmtId="0" fontId="41" fillId="15" borderId="0" applyNumberFormat="0" applyBorder="0" applyAlignment="0" applyProtection="0">
      <alignment vertical="center"/>
    </xf>
    <xf numFmtId="0" fontId="27" fillId="28" borderId="0" applyNumberFormat="0" applyBorder="0" applyAlignment="0" applyProtection="0">
      <alignment vertical="center"/>
    </xf>
    <xf numFmtId="0" fontId="35" fillId="10" borderId="0" applyNumberFormat="0" applyBorder="0" applyAlignment="0" applyProtection="0">
      <alignment vertical="center"/>
    </xf>
    <xf numFmtId="0" fontId="27" fillId="18" borderId="0" applyNumberFormat="0" applyBorder="0" applyAlignment="0" applyProtection="0">
      <alignment vertical="center"/>
    </xf>
    <xf numFmtId="0" fontId="27" fillId="3" borderId="0" applyNumberFormat="0" applyBorder="0" applyAlignment="0" applyProtection="0">
      <alignment vertical="center"/>
    </xf>
    <xf numFmtId="0" fontId="27" fillId="26" borderId="0" applyNumberFormat="0" applyBorder="0" applyAlignment="0" applyProtection="0">
      <alignment vertical="center"/>
    </xf>
    <xf numFmtId="0" fontId="27" fillId="7" borderId="0" applyNumberFormat="0" applyBorder="0" applyAlignment="0" applyProtection="0">
      <alignment vertical="center"/>
    </xf>
    <xf numFmtId="0" fontId="35" fillId="9" borderId="0" applyNumberFormat="0" applyBorder="0" applyAlignment="0" applyProtection="0">
      <alignment vertical="center"/>
    </xf>
    <xf numFmtId="0" fontId="35" fillId="13" borderId="0" applyNumberFormat="0" applyBorder="0" applyAlignment="0" applyProtection="0">
      <alignment vertical="center"/>
    </xf>
    <xf numFmtId="0" fontId="27" fillId="25" borderId="0" applyNumberFormat="0" applyBorder="0" applyAlignment="0" applyProtection="0">
      <alignment vertical="center"/>
    </xf>
    <xf numFmtId="0" fontId="27" fillId="6" borderId="0" applyNumberFormat="0" applyBorder="0" applyAlignment="0" applyProtection="0">
      <alignment vertical="center"/>
    </xf>
    <xf numFmtId="0" fontId="35" fillId="29" borderId="0" applyNumberFormat="0" applyBorder="0" applyAlignment="0" applyProtection="0">
      <alignment vertical="center"/>
    </xf>
    <xf numFmtId="0" fontId="27"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45" fillId="0" borderId="0">
      <alignment vertical="center"/>
    </xf>
    <xf numFmtId="0" fontId="48" fillId="0" borderId="0"/>
    <xf numFmtId="0" fontId="27" fillId="33" borderId="0" applyNumberFormat="0" applyBorder="0" applyAlignment="0" applyProtection="0">
      <alignment vertical="center"/>
    </xf>
    <xf numFmtId="0" fontId="35" fillId="22" borderId="0" applyNumberFormat="0" applyBorder="0" applyAlignment="0" applyProtection="0">
      <alignment vertical="center"/>
    </xf>
    <xf numFmtId="0" fontId="49" fillId="0" borderId="0">
      <alignment vertical="center"/>
    </xf>
    <xf numFmtId="0" fontId="45" fillId="0" borderId="0"/>
    <xf numFmtId="0" fontId="49" fillId="0" borderId="0">
      <alignment vertical="center"/>
    </xf>
  </cellStyleXfs>
  <cellXfs count="113">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3" fillId="0" borderId="3" xfId="0" applyNumberFormat="1" applyFont="1" applyFill="1" applyBorder="1" applyAlignment="1" applyProtection="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9" fontId="3" fillId="0" borderId="3" xfId="0" applyNumberFormat="1" applyFont="1" applyFill="1" applyBorder="1" applyAlignment="1" applyProtection="1">
      <alignment horizontal="center" vertical="center" wrapText="1"/>
    </xf>
    <xf numFmtId="0" fontId="2" fillId="0" borderId="3" xfId="0" applyFont="1" applyFill="1" applyBorder="1" applyAlignment="1">
      <alignment vertical="center"/>
    </xf>
    <xf numFmtId="177" fontId="4" fillId="0" borderId="3"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49" fontId="5"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2"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0" fontId="7" fillId="0" borderId="6" xfId="0" applyFont="1" applyFill="1" applyBorder="1" applyAlignment="1">
      <alignment horizontal="center" vertical="top"/>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177" fontId="9"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177" fontId="8" fillId="0" borderId="3" xfId="0" applyNumberFormat="1" applyFont="1" applyFill="1" applyBorder="1" applyAlignment="1">
      <alignment horizontal="center" vertical="center"/>
    </xf>
    <xf numFmtId="0" fontId="9" fillId="0" borderId="3" xfId="0" applyFont="1" applyFill="1" applyBorder="1" applyAlignment="1">
      <alignment horizontal="center" vertical="center" shrinkToFit="1"/>
    </xf>
    <xf numFmtId="0" fontId="10" fillId="0" borderId="0" xfId="0" applyNumberFormat="1" applyFont="1" applyFill="1" applyBorder="1" applyAlignment="1" applyProtection="1">
      <alignment horizontal="center" vertical="center"/>
    </xf>
    <xf numFmtId="179" fontId="3" fillId="0" borderId="3" xfId="0" applyNumberFormat="1" applyFont="1" applyFill="1" applyBorder="1" applyAlignment="1" applyProtection="1">
      <alignment horizontal="center" vertical="center" wrapText="1"/>
    </xf>
    <xf numFmtId="180" fontId="3" fillId="0" borderId="3" xfId="0" applyNumberFormat="1" applyFont="1" applyFill="1" applyBorder="1" applyAlignment="1" applyProtection="1">
      <alignment horizontal="center" vertical="center" wrapText="1"/>
    </xf>
    <xf numFmtId="0" fontId="4" fillId="0" borderId="3" xfId="0" applyFont="1" applyFill="1" applyBorder="1" applyAlignment="1">
      <alignment horizontal="center" vertical="center"/>
    </xf>
    <xf numFmtId="180" fontId="4"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180" fontId="3" fillId="0" borderId="3" xfId="0" applyNumberFormat="1" applyFont="1" applyFill="1" applyBorder="1" applyAlignment="1">
      <alignment horizontal="center" vertical="center" wrapText="1"/>
    </xf>
    <xf numFmtId="180" fontId="2" fillId="0" borderId="3" xfId="0" applyNumberFormat="1" applyFont="1" applyFill="1" applyBorder="1" applyAlignment="1">
      <alignment horizontal="center" vertical="center"/>
    </xf>
    <xf numFmtId="180" fontId="2"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xf>
    <xf numFmtId="180" fontId="3" fillId="0" borderId="3" xfId="54" applyNumberFormat="1" applyFont="1" applyFill="1" applyBorder="1" applyAlignment="1" applyProtection="1">
      <alignment horizontal="center" vertical="center"/>
    </xf>
    <xf numFmtId="180" fontId="12" fillId="0" borderId="3" xfId="49" applyNumberFormat="1" applyFont="1" applyFill="1" applyBorder="1" applyAlignment="1" applyProtection="1">
      <alignment horizontal="center" vertical="center" wrapText="1"/>
      <protection locked="0"/>
    </xf>
    <xf numFmtId="49" fontId="3" fillId="0" borderId="3" xfId="0" applyNumberFormat="1" applyFont="1" applyFill="1" applyBorder="1" applyAlignment="1">
      <alignment horizontal="center" vertical="center"/>
    </xf>
    <xf numFmtId="180" fontId="12" fillId="0" borderId="3" xfId="0" applyNumberFormat="1" applyFont="1" applyFill="1" applyBorder="1" applyAlignment="1">
      <alignment horizontal="center" vertical="center"/>
    </xf>
    <xf numFmtId="180" fontId="3" fillId="0" borderId="3" xfId="0" applyNumberFormat="1" applyFont="1" applyFill="1" applyBorder="1" applyAlignment="1">
      <alignment horizontal="center" vertical="center"/>
    </xf>
    <xf numFmtId="0" fontId="2" fillId="0" borderId="0" xfId="0" applyFont="1" applyFill="1" applyAlignment="1">
      <alignment horizontal="center" vertical="center"/>
    </xf>
    <xf numFmtId="49" fontId="3" fillId="0" borderId="0" xfId="0" applyNumberFormat="1" applyFont="1" applyFill="1" applyAlignment="1">
      <alignment horizontal="center" vertical="center"/>
    </xf>
    <xf numFmtId="180" fontId="3" fillId="0" borderId="0" xfId="0" applyNumberFormat="1" applyFont="1" applyFill="1" applyAlignment="1">
      <alignment horizontal="center" vertical="center"/>
    </xf>
    <xf numFmtId="180" fontId="12" fillId="0" borderId="0" xfId="49" applyNumberFormat="1" applyFont="1" applyFill="1" applyAlignment="1" applyProtection="1">
      <alignment horizontal="center" vertical="center" wrapText="1"/>
      <protection locked="0"/>
    </xf>
    <xf numFmtId="0" fontId="10" fillId="0" borderId="6" xfId="0" applyNumberFormat="1" applyFont="1" applyFill="1" applyBorder="1" applyAlignment="1" applyProtection="1">
      <alignment horizontal="center" vertical="center" wrapText="1"/>
    </xf>
    <xf numFmtId="179" fontId="6" fillId="0" borderId="3" xfId="0" applyNumberFormat="1" applyFont="1" applyFill="1" applyBorder="1" applyAlignment="1">
      <alignment horizontal="center" vertical="center" wrapText="1"/>
    </xf>
    <xf numFmtId="0" fontId="2" fillId="2" borderId="3" xfId="50" applyFont="1" applyFill="1" applyBorder="1" applyAlignment="1">
      <alignment horizontal="center" vertical="center" wrapText="1"/>
    </xf>
    <xf numFmtId="0" fontId="2" fillId="2" borderId="3" xfId="50" applyNumberFormat="1" applyFont="1" applyFill="1" applyBorder="1" applyAlignment="1">
      <alignment horizontal="center" vertical="center" wrapText="1"/>
    </xf>
    <xf numFmtId="180" fontId="2" fillId="2" borderId="3" xfId="50" applyNumberFormat="1" applyFont="1" applyFill="1" applyBorder="1" applyAlignment="1">
      <alignment horizontal="center" vertical="center" wrapText="1"/>
    </xf>
    <xf numFmtId="49" fontId="2" fillId="2" borderId="3" xfId="0" applyNumberFormat="1" applyFont="1" applyFill="1" applyBorder="1" applyAlignment="1" applyProtection="1">
      <alignment horizontal="center" vertical="center" wrapText="1"/>
    </xf>
    <xf numFmtId="0" fontId="2" fillId="2" borderId="3" xfId="0" applyNumberFormat="1" applyFont="1" applyFill="1" applyBorder="1" applyAlignment="1">
      <alignment horizontal="center" vertical="center" wrapText="1"/>
    </xf>
    <xf numFmtId="180" fontId="2"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3" xfId="55" applyNumberFormat="1" applyFont="1" applyFill="1" applyBorder="1" applyAlignment="1" applyProtection="1">
      <alignment horizontal="center" vertical="center" wrapText="1"/>
    </xf>
    <xf numFmtId="0" fontId="2" fillId="2" borderId="3" xfId="55" applyNumberFormat="1" applyFont="1" applyFill="1" applyBorder="1" applyAlignment="1">
      <alignment horizontal="center" vertical="center" wrapText="1"/>
    </xf>
    <xf numFmtId="180" fontId="2" fillId="2" borderId="3" xfId="55" applyNumberFormat="1" applyFont="1" applyFill="1" applyBorder="1" applyAlignment="1">
      <alignment horizontal="center" vertical="center" wrapText="1"/>
    </xf>
    <xf numFmtId="0" fontId="2" fillId="2" borderId="3" xfId="55" applyFont="1" applyFill="1" applyBorder="1" applyAlignment="1">
      <alignment horizontal="center" vertical="center" wrapText="1"/>
    </xf>
    <xf numFmtId="0" fontId="2" fillId="2" borderId="3" xfId="0" applyNumberFormat="1" applyFont="1" applyFill="1" applyBorder="1" applyAlignment="1" applyProtection="1">
      <alignment horizontal="center" vertical="center" wrapText="1"/>
    </xf>
    <xf numFmtId="0" fontId="0" fillId="0" borderId="0" xfId="0" applyFont="1" applyFill="1" applyAlignment="1">
      <alignment vertical="center"/>
    </xf>
    <xf numFmtId="0" fontId="13" fillId="0" borderId="3" xfId="0" applyFont="1" applyFill="1" applyBorder="1" applyAlignment="1">
      <alignment vertical="center"/>
    </xf>
    <xf numFmtId="0" fontId="0" fillId="0" borderId="3" xfId="0" applyFont="1" applyFill="1" applyBorder="1" applyAlignment="1">
      <alignment vertical="center"/>
    </xf>
    <xf numFmtId="180" fontId="2" fillId="0" borderId="0" xfId="0" applyNumberFormat="1" applyFont="1" applyFill="1" applyAlignment="1">
      <alignment horizontal="center" vertical="center"/>
    </xf>
    <xf numFmtId="180" fontId="6" fillId="0" borderId="3" xfId="8" applyNumberFormat="1" applyFont="1" applyFill="1" applyBorder="1" applyAlignment="1">
      <alignment horizontal="center" vertical="center" wrapText="1"/>
    </xf>
    <xf numFmtId="180" fontId="6" fillId="0" borderId="3" xfId="0" applyNumberFormat="1" applyFont="1" applyFill="1" applyBorder="1" applyAlignment="1">
      <alignment horizontal="center" vertical="center" wrapText="1"/>
    </xf>
    <xf numFmtId="0" fontId="14" fillId="0" borderId="0" xfId="0" applyNumberFormat="1" applyFont="1" applyFill="1" applyBorder="1" applyAlignment="1" applyProtection="1">
      <alignment horizontal="center" vertical="center" wrapText="1"/>
    </xf>
    <xf numFmtId="0" fontId="12" fillId="0"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xf>
    <xf numFmtId="49" fontId="12" fillId="0" borderId="3"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xf>
    <xf numFmtId="49" fontId="15" fillId="0" borderId="3"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wrapText="1"/>
    </xf>
    <xf numFmtId="0" fontId="12" fillId="0" borderId="3" xfId="0" applyFont="1" applyFill="1" applyBorder="1" applyAlignment="1">
      <alignment horizontal="center"/>
    </xf>
    <xf numFmtId="0" fontId="2" fillId="0" borderId="3" xfId="0" applyFont="1" applyFill="1" applyBorder="1" applyAlignment="1">
      <alignment horizontal="center"/>
    </xf>
    <xf numFmtId="177" fontId="5" fillId="0" borderId="3" xfId="0" applyNumberFormat="1" applyFont="1" applyFill="1" applyBorder="1" applyAlignment="1" applyProtection="1">
      <alignment horizontal="center" vertical="center" wrapText="1"/>
    </xf>
    <xf numFmtId="180" fontId="5" fillId="0" borderId="3" xfId="0" applyNumberFormat="1" applyFont="1" applyFill="1" applyBorder="1" applyAlignment="1" applyProtection="1">
      <alignment horizontal="center" vertical="center" wrapText="1"/>
    </xf>
    <xf numFmtId="49" fontId="16"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xf>
    <xf numFmtId="180" fontId="6" fillId="0" borderId="3" xfId="0" applyNumberFormat="1" applyFont="1" applyFill="1" applyBorder="1" applyAlignment="1" applyProtection="1">
      <alignment horizontal="center"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3" xfId="33" applyFont="1" applyFill="1" applyBorder="1" applyAlignment="1">
      <alignment horizontal="center" vertical="center" wrapText="1"/>
    </xf>
    <xf numFmtId="178" fontId="19" fillId="0" borderId="3"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3" xfId="0" applyFont="1" applyFill="1" applyBorder="1" applyAlignment="1">
      <alignment vertical="center" wrapText="1"/>
    </xf>
    <xf numFmtId="178" fontId="21" fillId="0" borderId="3" xfId="0" applyNumberFormat="1" applyFont="1" applyFill="1" applyBorder="1" applyAlignment="1">
      <alignment horizontal="center" vertical="center" wrapText="1"/>
    </xf>
    <xf numFmtId="0" fontId="22" fillId="0" borderId="0" xfId="0" applyFont="1" applyFill="1" applyBorder="1" applyAlignment="1">
      <alignment horizontal="right" vertical="center" wrapText="1"/>
    </xf>
    <xf numFmtId="177" fontId="19" fillId="0" borderId="3" xfId="0" applyNumberFormat="1" applyFont="1" applyFill="1" applyBorder="1" applyAlignment="1">
      <alignment horizontal="center" vertical="center" wrapText="1"/>
    </xf>
    <xf numFmtId="177" fontId="21" fillId="0" borderId="3" xfId="0" applyNumberFormat="1" applyFont="1" applyFill="1" applyBorder="1" applyAlignment="1">
      <alignment horizontal="center" vertical="center" wrapText="1"/>
    </xf>
    <xf numFmtId="0" fontId="23" fillId="0" borderId="0" xfId="13" applyFont="1" applyFill="1" applyAlignment="1">
      <alignment horizontal="center" vertical="center"/>
    </xf>
    <xf numFmtId="0" fontId="12" fillId="0" borderId="0" xfId="13" applyFont="1" applyFill="1" applyBorder="1" applyAlignment="1"/>
    <xf numFmtId="0" fontId="21" fillId="0" borderId="3" xfId="13" applyFont="1" applyFill="1" applyBorder="1" applyAlignment="1">
      <alignment horizontal="center" vertical="center" wrapText="1"/>
    </xf>
    <xf numFmtId="0" fontId="21" fillId="0" borderId="3" xfId="33" applyFont="1" applyFill="1" applyBorder="1" applyAlignment="1">
      <alignment horizontal="center" vertical="center" wrapText="1"/>
    </xf>
    <xf numFmtId="176" fontId="21" fillId="0" borderId="3" xfId="33" applyNumberFormat="1" applyFont="1" applyFill="1" applyBorder="1" applyAlignment="1">
      <alignment horizontal="right" vertical="center" wrapText="1"/>
    </xf>
    <xf numFmtId="0" fontId="21" fillId="0" borderId="3" xfId="0" applyFont="1" applyFill="1" applyBorder="1" applyAlignment="1">
      <alignment horizontal="left" vertical="center" wrapText="1"/>
    </xf>
    <xf numFmtId="0" fontId="21" fillId="0" borderId="3" xfId="0" applyFont="1" applyFill="1" applyBorder="1" applyAlignment="1">
      <alignment horizontal="center" vertical="center"/>
    </xf>
    <xf numFmtId="0" fontId="21" fillId="0" borderId="3" xfId="0" applyNumberFormat="1" applyFont="1" applyFill="1" applyBorder="1" applyAlignment="1">
      <alignment horizontal="center" vertical="center" wrapText="1"/>
    </xf>
    <xf numFmtId="1" fontId="21" fillId="0" borderId="3" xfId="33" applyNumberFormat="1" applyFont="1" applyFill="1" applyBorder="1" applyAlignment="1">
      <alignment horizontal="right" vertical="center" wrapText="1"/>
    </xf>
    <xf numFmtId="1" fontId="19" fillId="0" borderId="3" xfId="33" applyNumberFormat="1" applyFont="1" applyFill="1" applyBorder="1" applyAlignment="1">
      <alignment horizontal="right" vertical="center" wrapText="1"/>
    </xf>
    <xf numFmtId="181" fontId="21" fillId="0" borderId="3" xfId="33" applyNumberFormat="1" applyFont="1" applyFill="1" applyBorder="1" applyAlignment="1">
      <alignment horizontal="right" vertical="center" wrapText="1"/>
    </xf>
    <xf numFmtId="1" fontId="21" fillId="0" borderId="3" xfId="33" applyNumberFormat="1" applyFont="1" applyFill="1" applyBorder="1" applyAlignment="1">
      <alignment horizontal="left" vertical="center" wrapText="1"/>
    </xf>
    <xf numFmtId="0" fontId="0" fillId="0" borderId="0" xfId="0" applyFill="1" applyAlignment="1">
      <alignment vertical="center"/>
    </xf>
    <xf numFmtId="0" fontId="24" fillId="0" borderId="0" xfId="0" applyFont="1" applyFill="1" applyAlignment="1">
      <alignment horizontal="center" vertical="center"/>
    </xf>
    <xf numFmtId="0" fontId="0" fillId="0" borderId="3" xfId="0" applyFill="1" applyBorder="1" applyAlignment="1">
      <alignment horizontal="center" vertical="center"/>
    </xf>
    <xf numFmtId="0" fontId="25" fillId="0" borderId="3" xfId="0" applyFont="1" applyFill="1" applyBorder="1" applyAlignment="1">
      <alignment horizontal="center" vertical="center"/>
    </xf>
    <xf numFmtId="0" fontId="0" fillId="0" borderId="3" xfId="0" applyFill="1" applyBorder="1" applyAlignment="1">
      <alignment vertical="center"/>
    </xf>
    <xf numFmtId="182" fontId="26" fillId="0" borderId="3" xfId="53" applyNumberFormat="1" applyFont="1" applyFill="1" applyBorder="1" applyAlignment="1">
      <alignment horizontal="center" vertical="center" wrapText="1"/>
    </xf>
    <xf numFmtId="0" fontId="0" fillId="0" borderId="3" xfId="0" applyFill="1" applyBorder="1" applyAlignment="1">
      <alignment horizontal="right" vertical="center"/>
    </xf>
    <xf numFmtId="182" fontId="26" fillId="0" borderId="3" xfId="53" applyNumberFormat="1" applyFont="1" applyFill="1" applyBorder="1" applyAlignment="1">
      <alignment horizontal="right" vertical="center" wrapText="1"/>
    </xf>
    <xf numFmtId="0" fontId="0" fillId="0" borderId="7" xfId="0" applyFill="1" applyBorder="1" applyAlignment="1">
      <alignment horizontal="center" vertical="center"/>
    </xf>
    <xf numFmtId="0" fontId="0" fillId="0" borderId="8" xfId="0" applyFill="1" applyBorder="1" applyAlignment="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北京"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普通_活用表_亿元表"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_农村公路通达、通畅项目明细表和汇总表-0426" xfId="49"/>
    <cellStyle name="常规_危桥22" xfId="50"/>
    <cellStyle name="40% - 强调文字颜色 6" xfId="51" builtinId="51"/>
    <cellStyle name="60% - 强调文字颜色 6" xfId="52" builtinId="52"/>
    <cellStyle name="常规 24" xfId="53"/>
    <cellStyle name="常规 2" xfId="54"/>
    <cellStyle name="常规 13" xfId="55"/>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62"/>
  <sheetViews>
    <sheetView tabSelected="1" workbookViewId="0">
      <pane ySplit="6" topLeftCell="A7" activePane="bottomLeft" state="frozen"/>
      <selection/>
      <selection pane="bottomLeft" activeCell="C13" sqref="C13"/>
    </sheetView>
  </sheetViews>
  <sheetFormatPr defaultColWidth="9" defaultRowHeight="14.4"/>
  <cols>
    <col min="1" max="1" width="17.25" style="103" customWidth="1"/>
    <col min="2" max="2" width="12.5" style="103" customWidth="1"/>
    <col min="3" max="4" width="11.1296296296296" style="103" customWidth="1"/>
    <col min="5" max="5" width="11.25" style="103" customWidth="1"/>
    <col min="6" max="6" width="14.1296296296296" style="103" customWidth="1"/>
    <col min="7" max="7" width="12.6296296296296" style="103" customWidth="1"/>
    <col min="8" max="9" width="12" style="103" customWidth="1"/>
    <col min="10" max="10" width="13.75" style="103" customWidth="1"/>
    <col min="11" max="11" width="9.37962962962963" style="103" hidden="1" customWidth="1"/>
    <col min="12" max="12" width="9" style="103" hidden="1" customWidth="1"/>
    <col min="13" max="16384" width="9" style="103"/>
  </cols>
  <sheetData>
    <row r="1" s="103" customFormat="1" spans="1:1">
      <c r="A1" s="103" t="s">
        <v>0</v>
      </c>
    </row>
    <row r="2" s="103" customFormat="1" ht="29" customHeight="1" spans="1:10">
      <c r="A2" s="104" t="s">
        <v>1</v>
      </c>
      <c r="B2" s="104"/>
      <c r="C2" s="104"/>
      <c r="D2" s="104"/>
      <c r="E2" s="104"/>
      <c r="F2" s="104"/>
      <c r="G2" s="104"/>
      <c r="H2" s="104"/>
      <c r="I2" s="104"/>
      <c r="J2" s="104"/>
    </row>
    <row r="3" s="103" customFormat="1" spans="10:10">
      <c r="J3" s="103" t="s">
        <v>2</v>
      </c>
    </row>
    <row r="4" s="103" customFormat="1" spans="1:10">
      <c r="A4" s="105" t="s">
        <v>3</v>
      </c>
      <c r="B4" s="105" t="s">
        <v>4</v>
      </c>
      <c r="C4" s="105" t="s">
        <v>5</v>
      </c>
      <c r="D4" s="105" t="s">
        <v>6</v>
      </c>
      <c r="E4" s="105" t="s">
        <v>7</v>
      </c>
      <c r="F4" s="105" t="s">
        <v>8</v>
      </c>
      <c r="G4" s="105" t="s">
        <v>9</v>
      </c>
      <c r="H4" s="105" t="s">
        <v>10</v>
      </c>
      <c r="I4" s="105" t="s">
        <v>11</v>
      </c>
      <c r="J4" s="111" t="s">
        <v>12</v>
      </c>
    </row>
    <row r="5" s="103" customFormat="1" spans="1:10">
      <c r="A5" s="105"/>
      <c r="B5" s="105"/>
      <c r="C5" s="106" t="s">
        <v>13</v>
      </c>
      <c r="D5" s="106" t="s">
        <v>14</v>
      </c>
      <c r="E5" s="106" t="s">
        <v>15</v>
      </c>
      <c r="F5" s="106" t="s">
        <v>16</v>
      </c>
      <c r="G5" s="106" t="s">
        <v>17</v>
      </c>
      <c r="H5" s="106" t="s">
        <v>18</v>
      </c>
      <c r="I5" s="106" t="s">
        <v>19</v>
      </c>
      <c r="J5" s="112"/>
    </row>
    <row r="6" s="103" customFormat="1" spans="1:11">
      <c r="A6" s="105" t="s">
        <v>20</v>
      </c>
      <c r="B6" s="105">
        <v>46626.8</v>
      </c>
      <c r="C6" s="106">
        <v>2700</v>
      </c>
      <c r="D6" s="106">
        <v>836.7</v>
      </c>
      <c r="E6" s="106">
        <v>7899.8</v>
      </c>
      <c r="F6" s="106">
        <v>1610.5</v>
      </c>
      <c r="G6" s="106">
        <v>5000</v>
      </c>
      <c r="H6" s="106">
        <v>13398.2</v>
      </c>
      <c r="I6" s="106">
        <v>14691.6</v>
      </c>
      <c r="J6" s="106">
        <v>490</v>
      </c>
      <c r="K6" s="103">
        <v>46626.8</v>
      </c>
    </row>
    <row r="7" s="103" customFormat="1" spans="1:10">
      <c r="A7" s="107" t="s">
        <v>21</v>
      </c>
      <c r="B7" s="105">
        <f t="shared" ref="B7:B38" si="0">C7+D7+E7+F7+G7+H7+I7+J7</f>
        <v>3257.8</v>
      </c>
      <c r="C7" s="108"/>
      <c r="D7" s="108"/>
      <c r="E7" s="108"/>
      <c r="F7" s="108"/>
      <c r="G7" s="108">
        <v>1000</v>
      </c>
      <c r="H7" s="108">
        <v>909.3</v>
      </c>
      <c r="I7" s="108">
        <v>1348.5</v>
      </c>
      <c r="J7" s="108"/>
    </row>
    <row r="8" s="103" customFormat="1" spans="1:10">
      <c r="A8" s="109" t="s">
        <v>22</v>
      </c>
      <c r="B8" s="105">
        <f t="shared" si="0"/>
        <v>610.8</v>
      </c>
      <c r="C8" s="108"/>
      <c r="D8" s="108"/>
      <c r="E8" s="108"/>
      <c r="F8" s="108"/>
      <c r="G8" s="108"/>
      <c r="H8" s="110">
        <v>117.7</v>
      </c>
      <c r="I8" s="108">
        <v>493.1</v>
      </c>
      <c r="J8" s="108"/>
    </row>
    <row r="9" s="103" customFormat="1" spans="1:10">
      <c r="A9" s="109" t="s">
        <v>23</v>
      </c>
      <c r="B9" s="105">
        <f t="shared" si="0"/>
        <v>2399.6</v>
      </c>
      <c r="C9" s="108"/>
      <c r="D9" s="108"/>
      <c r="E9" s="108"/>
      <c r="F9" s="108"/>
      <c r="G9" s="108">
        <v>1000</v>
      </c>
      <c r="H9" s="110">
        <v>544.2</v>
      </c>
      <c r="I9" s="108">
        <v>855.4</v>
      </c>
      <c r="J9" s="108"/>
    </row>
    <row r="10" s="103" customFormat="1" spans="1:10">
      <c r="A10" s="107" t="s">
        <v>24</v>
      </c>
      <c r="B10" s="105">
        <f t="shared" si="0"/>
        <v>973.5</v>
      </c>
      <c r="C10" s="108"/>
      <c r="D10" s="108"/>
      <c r="E10" s="108"/>
      <c r="F10" s="108"/>
      <c r="G10" s="108"/>
      <c r="H10" s="108">
        <v>227.2</v>
      </c>
      <c r="I10" s="108">
        <v>746.3</v>
      </c>
      <c r="J10" s="108"/>
    </row>
    <row r="11" s="103" customFormat="1" spans="1:10">
      <c r="A11" s="107" t="s">
        <v>25</v>
      </c>
      <c r="B11" s="105">
        <f t="shared" si="0"/>
        <v>1194.5</v>
      </c>
      <c r="C11" s="108"/>
      <c r="D11" s="108"/>
      <c r="E11" s="108"/>
      <c r="F11" s="108"/>
      <c r="G11" s="108"/>
      <c r="H11" s="108">
        <v>445.8</v>
      </c>
      <c r="I11" s="108">
        <v>748.7</v>
      </c>
      <c r="J11" s="108"/>
    </row>
    <row r="12" s="103" customFormat="1" spans="1:12">
      <c r="A12" s="107" t="s">
        <v>26</v>
      </c>
      <c r="B12" s="105">
        <f t="shared" si="0"/>
        <v>1170</v>
      </c>
      <c r="C12" s="108"/>
      <c r="D12" s="108"/>
      <c r="E12" s="108"/>
      <c r="F12" s="108"/>
      <c r="G12" s="108"/>
      <c r="H12" s="108">
        <v>643.4</v>
      </c>
      <c r="I12" s="108">
        <v>526.6</v>
      </c>
      <c r="J12" s="108"/>
      <c r="K12" s="103">
        <f>I7+I10+I11+I12+I13+I14+I15+I16+I17+I18+I19+I20+I21+I22+I23+I24+I25+I26+I28+I29+I30+I34+I35+I36+I37+I38+I39+I41+I42+I43+I44+I47+I50+I51+I61+I62+I27</f>
        <v>14691.6</v>
      </c>
      <c r="L12" s="103">
        <f>H7+H10+H11+H12+H13+H14+H15+H16+H17+H18+H19+H20+H21+H22+H23+H24+H25+H26+H27+H28+H29+H30+H31+H34+H35+H36+H37+H38+H39+H41+H42+H43+H44+H45+H47+H48+H49+H50+H51+H60+H61+H62</f>
        <v>13398.2</v>
      </c>
    </row>
    <row r="13" s="103" customFormat="1" spans="1:10">
      <c r="A13" s="107" t="s">
        <v>27</v>
      </c>
      <c r="B13" s="105">
        <f t="shared" si="0"/>
        <v>313.8</v>
      </c>
      <c r="C13" s="108"/>
      <c r="D13" s="108"/>
      <c r="E13" s="108"/>
      <c r="F13" s="108"/>
      <c r="G13" s="108"/>
      <c r="H13" s="108">
        <v>313.8</v>
      </c>
      <c r="I13" s="108"/>
      <c r="J13" s="108"/>
    </row>
    <row r="14" s="103" customFormat="1" spans="1:11">
      <c r="A14" s="107" t="s">
        <v>28</v>
      </c>
      <c r="B14" s="105">
        <f t="shared" si="0"/>
        <v>202.2</v>
      </c>
      <c r="C14" s="108"/>
      <c r="D14" s="108"/>
      <c r="E14" s="108"/>
      <c r="F14" s="108"/>
      <c r="G14" s="108"/>
      <c r="H14" s="108"/>
      <c r="I14" s="108">
        <v>202.2</v>
      </c>
      <c r="J14" s="108"/>
      <c r="K14" s="103">
        <f>K12-I6</f>
        <v>0</v>
      </c>
    </row>
    <row r="15" s="103" customFormat="1" spans="1:10">
      <c r="A15" s="107" t="s">
        <v>29</v>
      </c>
      <c r="B15" s="105">
        <f t="shared" si="0"/>
        <v>531.4</v>
      </c>
      <c r="C15" s="108"/>
      <c r="D15" s="108"/>
      <c r="E15" s="108"/>
      <c r="F15" s="108"/>
      <c r="G15" s="108"/>
      <c r="H15" s="108">
        <v>271.6</v>
      </c>
      <c r="I15" s="108">
        <v>259.8</v>
      </c>
      <c r="J15" s="108"/>
    </row>
    <row r="16" s="103" customFormat="1" spans="1:10">
      <c r="A16" s="107" t="s">
        <v>30</v>
      </c>
      <c r="B16" s="105">
        <f t="shared" si="0"/>
        <v>839.6</v>
      </c>
      <c r="C16" s="108"/>
      <c r="D16" s="108"/>
      <c r="E16" s="108"/>
      <c r="F16" s="108"/>
      <c r="G16" s="108"/>
      <c r="H16" s="108">
        <v>369.4</v>
      </c>
      <c r="I16" s="108">
        <v>470.2</v>
      </c>
      <c r="J16" s="108"/>
    </row>
    <row r="17" s="103" customFormat="1" spans="1:10">
      <c r="A17" s="107" t="s">
        <v>31</v>
      </c>
      <c r="B17" s="105">
        <f t="shared" si="0"/>
        <v>839.8</v>
      </c>
      <c r="C17" s="108"/>
      <c r="D17" s="108"/>
      <c r="E17" s="108"/>
      <c r="F17" s="108"/>
      <c r="G17" s="108"/>
      <c r="H17" s="108">
        <v>357.2</v>
      </c>
      <c r="I17" s="108">
        <v>482.6</v>
      </c>
      <c r="J17" s="108"/>
    </row>
    <row r="18" s="103" customFormat="1" spans="1:10">
      <c r="A18" s="107" t="s">
        <v>32</v>
      </c>
      <c r="B18" s="105">
        <f t="shared" si="0"/>
        <v>613</v>
      </c>
      <c r="C18" s="108"/>
      <c r="D18" s="108"/>
      <c r="E18" s="108"/>
      <c r="F18" s="108"/>
      <c r="G18" s="108"/>
      <c r="H18" s="108">
        <v>343.9</v>
      </c>
      <c r="I18" s="108">
        <v>269.1</v>
      </c>
      <c r="J18" s="108"/>
    </row>
    <row r="19" s="103" customFormat="1" spans="1:9">
      <c r="A19" s="60" t="s">
        <v>33</v>
      </c>
      <c r="B19" s="105">
        <f t="shared" si="0"/>
        <v>222</v>
      </c>
      <c r="C19" s="108"/>
      <c r="D19" s="108"/>
      <c r="E19" s="108"/>
      <c r="F19" s="108"/>
      <c r="G19" s="108"/>
      <c r="H19" s="108">
        <v>222</v>
      </c>
      <c r="I19" s="108"/>
    </row>
    <row r="20" s="103" customFormat="1" spans="1:10">
      <c r="A20" s="107" t="s">
        <v>34</v>
      </c>
      <c r="B20" s="105">
        <f>C20+D20+E20+F20+G20+H20+I20</f>
        <v>2717.1</v>
      </c>
      <c r="C20" s="108">
        <v>2200</v>
      </c>
      <c r="D20" s="108"/>
      <c r="E20" s="108"/>
      <c r="F20" s="108"/>
      <c r="G20" s="108"/>
      <c r="H20" s="108">
        <v>517.1</v>
      </c>
      <c r="I20" s="108"/>
      <c r="J20" s="23" t="s">
        <v>35</v>
      </c>
    </row>
    <row r="21" s="103" customFormat="1" spans="1:10">
      <c r="A21" s="107" t="s">
        <v>36</v>
      </c>
      <c r="B21" s="105">
        <f t="shared" si="0"/>
        <v>7225.9</v>
      </c>
      <c r="C21" s="108"/>
      <c r="D21" s="108"/>
      <c r="E21" s="108">
        <v>6718</v>
      </c>
      <c r="F21" s="108"/>
      <c r="G21" s="108"/>
      <c r="H21" s="108">
        <v>120.1</v>
      </c>
      <c r="I21" s="108">
        <v>387.8</v>
      </c>
      <c r="J21" s="108"/>
    </row>
    <row r="22" s="103" customFormat="1" spans="1:10">
      <c r="A22" s="107" t="s">
        <v>37</v>
      </c>
      <c r="B22" s="105">
        <f t="shared" si="0"/>
        <v>297.2</v>
      </c>
      <c r="C22" s="108"/>
      <c r="D22" s="108"/>
      <c r="E22" s="108"/>
      <c r="F22" s="108"/>
      <c r="G22" s="108"/>
      <c r="H22" s="108">
        <v>297.2</v>
      </c>
      <c r="I22" s="108"/>
      <c r="J22" s="108"/>
    </row>
    <row r="23" s="103" customFormat="1" spans="1:10">
      <c r="A23" s="60" t="s">
        <v>38</v>
      </c>
      <c r="B23" s="105">
        <f t="shared" si="0"/>
        <v>25.6</v>
      </c>
      <c r="C23" s="108"/>
      <c r="D23" s="108"/>
      <c r="E23" s="108"/>
      <c r="F23" s="108"/>
      <c r="G23" s="108"/>
      <c r="H23" s="108">
        <v>25.6</v>
      </c>
      <c r="I23" s="108"/>
      <c r="J23" s="108"/>
    </row>
    <row r="24" s="103" customFormat="1" spans="1:10">
      <c r="A24" s="107" t="s">
        <v>39</v>
      </c>
      <c r="B24" s="105">
        <f t="shared" si="0"/>
        <v>1994</v>
      </c>
      <c r="C24" s="108"/>
      <c r="D24" s="108"/>
      <c r="E24" s="108"/>
      <c r="F24" s="108"/>
      <c r="G24" s="108">
        <v>1000</v>
      </c>
      <c r="H24" s="108">
        <v>375.9</v>
      </c>
      <c r="I24" s="108">
        <v>618.1</v>
      </c>
      <c r="J24" s="108"/>
    </row>
    <row r="25" s="103" customFormat="1" spans="1:10">
      <c r="A25" s="107" t="s">
        <v>40</v>
      </c>
      <c r="B25" s="105">
        <f t="shared" si="0"/>
        <v>758</v>
      </c>
      <c r="C25" s="108"/>
      <c r="D25" s="108"/>
      <c r="E25" s="108"/>
      <c r="F25" s="108"/>
      <c r="G25" s="108"/>
      <c r="H25" s="108">
        <v>42.9</v>
      </c>
      <c r="I25" s="108">
        <v>715.1</v>
      </c>
      <c r="J25" s="108"/>
    </row>
    <row r="26" s="103" customFormat="1" spans="1:10">
      <c r="A26" s="60" t="s">
        <v>41</v>
      </c>
      <c r="B26" s="105">
        <f t="shared" si="0"/>
        <v>95.8</v>
      </c>
      <c r="C26" s="108"/>
      <c r="D26" s="108"/>
      <c r="E26" s="108"/>
      <c r="F26" s="108"/>
      <c r="G26" s="108"/>
      <c r="H26" s="108">
        <v>26.6</v>
      </c>
      <c r="I26" s="108">
        <v>69.2</v>
      </c>
      <c r="J26" s="108"/>
    </row>
    <row r="27" s="103" customFormat="1" spans="1:10">
      <c r="A27" s="107" t="s">
        <v>42</v>
      </c>
      <c r="B27" s="105">
        <f t="shared" si="0"/>
        <v>2611.5</v>
      </c>
      <c r="C27" s="108"/>
      <c r="D27" s="108"/>
      <c r="E27" s="108"/>
      <c r="F27" s="108">
        <v>933.5</v>
      </c>
      <c r="G27" s="108">
        <v>1000</v>
      </c>
      <c r="H27" s="108">
        <v>257.9</v>
      </c>
      <c r="I27" s="108">
        <v>420.1</v>
      </c>
      <c r="J27" s="108"/>
    </row>
    <row r="28" s="103" customFormat="1" spans="1:10">
      <c r="A28" s="107" t="s">
        <v>43</v>
      </c>
      <c r="B28" s="105">
        <f t="shared" si="0"/>
        <v>1078.8</v>
      </c>
      <c r="C28" s="108"/>
      <c r="D28" s="108"/>
      <c r="E28" s="108"/>
      <c r="F28" s="108">
        <v>404.5</v>
      </c>
      <c r="G28" s="108"/>
      <c r="H28" s="108">
        <v>521.9</v>
      </c>
      <c r="I28" s="108">
        <v>152.4</v>
      </c>
      <c r="J28" s="108"/>
    </row>
    <row r="29" s="103" customFormat="1" spans="1:10">
      <c r="A29" s="107" t="s">
        <v>44</v>
      </c>
      <c r="B29" s="105">
        <f t="shared" si="0"/>
        <v>848.4</v>
      </c>
      <c r="C29" s="108"/>
      <c r="D29" s="108"/>
      <c r="E29" s="108"/>
      <c r="F29" s="108">
        <v>46.5</v>
      </c>
      <c r="G29" s="108"/>
      <c r="H29" s="108">
        <v>400.6</v>
      </c>
      <c r="I29" s="108">
        <v>401.3</v>
      </c>
      <c r="J29" s="108"/>
    </row>
    <row r="30" s="103" customFormat="1" spans="1:10">
      <c r="A30" s="107" t="s">
        <v>45</v>
      </c>
      <c r="B30" s="105">
        <f t="shared" si="0"/>
        <v>508.4</v>
      </c>
      <c r="C30" s="108"/>
      <c r="D30" s="108"/>
      <c r="E30" s="108"/>
      <c r="F30" s="108"/>
      <c r="G30" s="108"/>
      <c r="H30" s="108">
        <v>198.6</v>
      </c>
      <c r="I30" s="108">
        <v>309.8</v>
      </c>
      <c r="J30" s="108"/>
    </row>
    <row r="31" s="103" customFormat="1" spans="1:10">
      <c r="A31" s="60" t="s">
        <v>46</v>
      </c>
      <c r="B31" s="105">
        <f t="shared" si="0"/>
        <v>176.9</v>
      </c>
      <c r="C31" s="108"/>
      <c r="D31" s="108"/>
      <c r="E31" s="108"/>
      <c r="F31" s="108"/>
      <c r="G31" s="108"/>
      <c r="H31" s="108">
        <v>176.9</v>
      </c>
      <c r="I31" s="108"/>
      <c r="J31" s="108"/>
    </row>
    <row r="32" s="103" customFormat="1" spans="1:10">
      <c r="A32" s="109" t="s">
        <v>47</v>
      </c>
      <c r="B32" s="105">
        <f t="shared" si="0"/>
        <v>0</v>
      </c>
      <c r="C32" s="108"/>
      <c r="D32" s="108"/>
      <c r="E32" s="108"/>
      <c r="F32" s="108"/>
      <c r="G32" s="108"/>
      <c r="H32" s="108"/>
      <c r="I32" s="108"/>
      <c r="J32" s="108"/>
    </row>
    <row r="33" s="103" customFormat="1" spans="1:10">
      <c r="A33" s="109" t="s">
        <v>48</v>
      </c>
      <c r="B33" s="105">
        <f t="shared" si="0"/>
        <v>176.9</v>
      </c>
      <c r="C33" s="108"/>
      <c r="D33" s="108"/>
      <c r="E33" s="108"/>
      <c r="F33" s="108"/>
      <c r="G33" s="108"/>
      <c r="H33" s="108">
        <v>176.9</v>
      </c>
      <c r="I33" s="108"/>
      <c r="J33" s="108"/>
    </row>
    <row r="34" s="103" customFormat="1" spans="1:10">
      <c r="A34" s="105" t="s">
        <v>49</v>
      </c>
      <c r="B34" s="105">
        <f t="shared" si="0"/>
        <v>227.1</v>
      </c>
      <c r="C34" s="108"/>
      <c r="D34" s="108"/>
      <c r="E34" s="108"/>
      <c r="F34" s="108"/>
      <c r="G34" s="108"/>
      <c r="H34" s="108">
        <v>137.5</v>
      </c>
      <c r="I34" s="108">
        <v>89.6</v>
      </c>
      <c r="J34" s="108"/>
    </row>
    <row r="35" s="103" customFormat="1" spans="1:10">
      <c r="A35" s="107" t="s">
        <v>50</v>
      </c>
      <c r="B35" s="105">
        <f t="shared" si="0"/>
        <v>456.9</v>
      </c>
      <c r="C35" s="108"/>
      <c r="D35" s="108"/>
      <c r="E35" s="108"/>
      <c r="F35" s="108"/>
      <c r="G35" s="108"/>
      <c r="H35" s="108">
        <v>153.5</v>
      </c>
      <c r="I35" s="108">
        <v>303.4</v>
      </c>
      <c r="J35" s="108"/>
    </row>
    <row r="36" s="103" customFormat="1" spans="1:10">
      <c r="A36" s="107" t="s">
        <v>51</v>
      </c>
      <c r="B36" s="105">
        <f t="shared" si="0"/>
        <v>742.4</v>
      </c>
      <c r="C36" s="108"/>
      <c r="D36" s="108"/>
      <c r="E36" s="108"/>
      <c r="F36" s="108">
        <v>216</v>
      </c>
      <c r="G36" s="108"/>
      <c r="H36" s="108">
        <v>230.4</v>
      </c>
      <c r="I36" s="108">
        <v>296</v>
      </c>
      <c r="J36" s="108"/>
    </row>
    <row r="37" s="103" customFormat="1" spans="1:10">
      <c r="A37" s="107" t="s">
        <v>52</v>
      </c>
      <c r="B37" s="105">
        <f t="shared" si="0"/>
        <v>243</v>
      </c>
      <c r="C37" s="108"/>
      <c r="D37" s="108"/>
      <c r="E37" s="108"/>
      <c r="F37" s="108"/>
      <c r="G37" s="108"/>
      <c r="H37" s="108">
        <v>97.7</v>
      </c>
      <c r="I37" s="108">
        <v>145.3</v>
      </c>
      <c r="J37" s="108"/>
    </row>
    <row r="38" s="103" customFormat="1" spans="1:10">
      <c r="A38" s="107" t="s">
        <v>53</v>
      </c>
      <c r="B38" s="105">
        <f t="shared" si="0"/>
        <v>634.2</v>
      </c>
      <c r="C38" s="108"/>
      <c r="D38" s="108"/>
      <c r="E38" s="108"/>
      <c r="F38" s="108">
        <v>5</v>
      </c>
      <c r="G38" s="108"/>
      <c r="H38" s="108">
        <v>218.6</v>
      </c>
      <c r="I38" s="108">
        <v>410.6</v>
      </c>
      <c r="J38" s="108"/>
    </row>
    <row r="39" s="103" customFormat="1" spans="1:10">
      <c r="A39" s="60" t="s">
        <v>54</v>
      </c>
      <c r="B39" s="105">
        <f t="shared" ref="B39:B62" si="1">C39+D39+E39+F39+G39+H39+I39+J39</f>
        <v>1529.2</v>
      </c>
      <c r="C39" s="108"/>
      <c r="D39" s="108"/>
      <c r="E39" s="108">
        <v>1181.8</v>
      </c>
      <c r="F39" s="108"/>
      <c r="G39" s="108"/>
      <c r="H39" s="108">
        <v>79.5</v>
      </c>
      <c r="I39" s="108">
        <v>267.9</v>
      </c>
      <c r="J39" s="108"/>
    </row>
    <row r="40" s="103" customFormat="1" spans="1:10">
      <c r="A40" s="109" t="s">
        <v>55</v>
      </c>
      <c r="B40" s="105">
        <f t="shared" si="1"/>
        <v>1529.2</v>
      </c>
      <c r="C40" s="108"/>
      <c r="D40" s="108"/>
      <c r="E40" s="108">
        <v>1181.8</v>
      </c>
      <c r="F40" s="108"/>
      <c r="G40" s="108"/>
      <c r="H40" s="108">
        <v>79.5</v>
      </c>
      <c r="I40" s="108">
        <v>267.9</v>
      </c>
      <c r="J40" s="108"/>
    </row>
    <row r="41" s="103" customFormat="1" spans="1:10">
      <c r="A41" s="107" t="s">
        <v>56</v>
      </c>
      <c r="B41" s="105">
        <f t="shared" si="1"/>
        <v>2256.2</v>
      </c>
      <c r="C41" s="108"/>
      <c r="D41" s="108"/>
      <c r="E41" s="108"/>
      <c r="F41" s="108"/>
      <c r="G41" s="108">
        <v>1000</v>
      </c>
      <c r="H41" s="108">
        <v>483.7</v>
      </c>
      <c r="I41" s="108">
        <v>772.5</v>
      </c>
      <c r="J41" s="108"/>
    </row>
    <row r="42" s="103" customFormat="1" spans="1:10">
      <c r="A42" s="107" t="s">
        <v>57</v>
      </c>
      <c r="B42" s="105">
        <f t="shared" si="1"/>
        <v>860.2</v>
      </c>
      <c r="C42" s="108"/>
      <c r="D42" s="108"/>
      <c r="E42" s="108"/>
      <c r="F42" s="108"/>
      <c r="G42" s="108"/>
      <c r="H42" s="108">
        <v>232.5</v>
      </c>
      <c r="I42" s="108">
        <v>627.7</v>
      </c>
      <c r="J42" s="108"/>
    </row>
    <row r="43" s="103" customFormat="1" spans="1:10">
      <c r="A43" s="107" t="s">
        <v>58</v>
      </c>
      <c r="B43" s="105">
        <f t="shared" si="1"/>
        <v>860.4</v>
      </c>
      <c r="C43" s="108"/>
      <c r="D43" s="108"/>
      <c r="E43" s="108"/>
      <c r="F43" s="108"/>
      <c r="G43" s="108"/>
      <c r="H43" s="108">
        <v>626.4</v>
      </c>
      <c r="I43" s="108">
        <v>234</v>
      </c>
      <c r="J43" s="108"/>
    </row>
    <row r="44" s="103" customFormat="1" spans="1:10">
      <c r="A44" s="107" t="s">
        <v>59</v>
      </c>
      <c r="B44" s="105">
        <f t="shared" si="1"/>
        <v>736.6</v>
      </c>
      <c r="C44" s="108"/>
      <c r="D44" s="108"/>
      <c r="E44" s="108"/>
      <c r="F44" s="108"/>
      <c r="G44" s="108"/>
      <c r="H44" s="108">
        <v>364.6</v>
      </c>
      <c r="I44" s="108">
        <v>372</v>
      </c>
      <c r="J44" s="108"/>
    </row>
    <row r="45" s="103" customFormat="1" spans="1:10">
      <c r="A45" s="60" t="s">
        <v>60</v>
      </c>
      <c r="B45" s="105">
        <f t="shared" si="1"/>
        <v>761.6</v>
      </c>
      <c r="C45" s="108"/>
      <c r="D45" s="108">
        <v>605.6</v>
      </c>
      <c r="E45" s="108"/>
      <c r="F45" s="108"/>
      <c r="G45" s="108"/>
      <c r="H45" s="108">
        <v>156</v>
      </c>
      <c r="I45" s="108"/>
      <c r="J45" s="108"/>
    </row>
    <row r="46" s="103" customFormat="1" spans="1:10">
      <c r="A46" s="109" t="s">
        <v>61</v>
      </c>
      <c r="B46" s="105">
        <f t="shared" si="1"/>
        <v>156</v>
      </c>
      <c r="C46" s="108"/>
      <c r="D46" s="108"/>
      <c r="E46" s="108"/>
      <c r="F46" s="108"/>
      <c r="G46" s="108"/>
      <c r="H46" s="108">
        <v>156</v>
      </c>
      <c r="I46" s="108"/>
      <c r="J46" s="108"/>
    </row>
    <row r="47" s="103" customFormat="1" spans="1:10">
      <c r="A47" s="107" t="s">
        <v>62</v>
      </c>
      <c r="B47" s="105">
        <f t="shared" si="1"/>
        <v>451.7</v>
      </c>
      <c r="C47" s="108"/>
      <c r="D47" s="108">
        <v>68.9</v>
      </c>
      <c r="E47" s="108"/>
      <c r="F47" s="108"/>
      <c r="G47" s="108"/>
      <c r="H47" s="108">
        <v>97.9</v>
      </c>
      <c r="I47" s="108">
        <v>284.9</v>
      </c>
      <c r="J47" s="108"/>
    </row>
    <row r="48" s="103" customFormat="1" spans="1:10">
      <c r="A48" s="107" t="s">
        <v>63</v>
      </c>
      <c r="B48" s="105">
        <f t="shared" si="1"/>
        <v>178.7</v>
      </c>
      <c r="C48" s="108"/>
      <c r="D48" s="108">
        <v>73.8</v>
      </c>
      <c r="E48" s="108"/>
      <c r="F48" s="108"/>
      <c r="G48" s="108"/>
      <c r="H48" s="108">
        <v>104.9</v>
      </c>
      <c r="I48" s="108"/>
      <c r="J48" s="108"/>
    </row>
    <row r="49" s="103" customFormat="1" spans="1:10">
      <c r="A49" s="107" t="s">
        <v>64</v>
      </c>
      <c r="B49" s="105">
        <f t="shared" si="1"/>
        <v>212.7</v>
      </c>
      <c r="C49" s="108"/>
      <c r="D49" s="108">
        <v>88.4</v>
      </c>
      <c r="E49" s="108"/>
      <c r="F49" s="108"/>
      <c r="G49" s="108"/>
      <c r="H49" s="108">
        <v>124.3</v>
      </c>
      <c r="I49" s="108"/>
      <c r="J49" s="108"/>
    </row>
    <row r="50" s="103" customFormat="1" spans="1:10">
      <c r="A50" s="107" t="s">
        <v>65</v>
      </c>
      <c r="B50" s="105">
        <f t="shared" si="1"/>
        <v>1908.9</v>
      </c>
      <c r="C50" s="108"/>
      <c r="D50" s="108"/>
      <c r="E50" s="108"/>
      <c r="F50" s="108"/>
      <c r="G50" s="108">
        <v>1000</v>
      </c>
      <c r="H50" s="108">
        <v>236.6</v>
      </c>
      <c r="I50" s="108">
        <v>672.3</v>
      </c>
      <c r="J50" s="108"/>
    </row>
    <row r="51" s="103" customFormat="1" spans="1:10">
      <c r="A51" s="60" t="s">
        <v>66</v>
      </c>
      <c r="B51" s="105">
        <f t="shared" si="1"/>
        <v>3719</v>
      </c>
      <c r="C51" s="108"/>
      <c r="D51" s="108"/>
      <c r="E51" s="108"/>
      <c r="F51" s="108">
        <v>5</v>
      </c>
      <c r="G51" s="108"/>
      <c r="H51" s="108">
        <v>2118.7</v>
      </c>
      <c r="I51" s="108">
        <v>1105.3</v>
      </c>
      <c r="J51" s="108">
        <v>490</v>
      </c>
    </row>
    <row r="52" s="103" customFormat="1" spans="1:10">
      <c r="A52" s="109" t="s">
        <v>67</v>
      </c>
      <c r="B52" s="105">
        <f t="shared" si="1"/>
        <v>581.4</v>
      </c>
      <c r="C52" s="108"/>
      <c r="D52" s="108"/>
      <c r="E52" s="108"/>
      <c r="F52" s="108">
        <v>5</v>
      </c>
      <c r="G52" s="108"/>
      <c r="H52" s="108">
        <v>234.9</v>
      </c>
      <c r="I52" s="108">
        <v>341.5</v>
      </c>
      <c r="J52" s="108"/>
    </row>
    <row r="53" s="103" customFormat="1" spans="1:10">
      <c r="A53" s="109" t="s">
        <v>68</v>
      </c>
      <c r="B53" s="105">
        <f t="shared" si="1"/>
        <v>295.2</v>
      </c>
      <c r="C53" s="108"/>
      <c r="D53" s="108"/>
      <c r="E53" s="108"/>
      <c r="F53" s="108"/>
      <c r="G53" s="108"/>
      <c r="H53" s="108">
        <v>234.7</v>
      </c>
      <c r="I53" s="108">
        <v>60.5</v>
      </c>
      <c r="J53" s="108"/>
    </row>
    <row r="54" s="103" customFormat="1" spans="1:10">
      <c r="A54" s="109" t="s">
        <v>69</v>
      </c>
      <c r="B54" s="105">
        <f t="shared" si="1"/>
        <v>291.7</v>
      </c>
      <c r="C54" s="108"/>
      <c r="D54" s="108"/>
      <c r="E54" s="108"/>
      <c r="F54" s="108"/>
      <c r="G54" s="108"/>
      <c r="H54" s="108">
        <v>191.1</v>
      </c>
      <c r="I54" s="108">
        <v>100.6</v>
      </c>
      <c r="J54" s="108"/>
    </row>
    <row r="55" s="103" customFormat="1" spans="1:10">
      <c r="A55" s="109" t="s">
        <v>70</v>
      </c>
      <c r="B55" s="105">
        <f t="shared" si="1"/>
        <v>207.1</v>
      </c>
      <c r="C55" s="108"/>
      <c r="D55" s="108"/>
      <c r="E55" s="108"/>
      <c r="F55" s="108"/>
      <c r="G55" s="108"/>
      <c r="H55" s="108">
        <v>149.6</v>
      </c>
      <c r="I55" s="108">
        <v>57.5</v>
      </c>
      <c r="J55" s="108"/>
    </row>
    <row r="56" s="103" customFormat="1" spans="1:10">
      <c r="A56" s="109" t="s">
        <v>71</v>
      </c>
      <c r="B56" s="105">
        <f t="shared" si="1"/>
        <v>347.3</v>
      </c>
      <c r="C56" s="108"/>
      <c r="D56" s="108"/>
      <c r="E56" s="108"/>
      <c r="F56" s="108"/>
      <c r="G56" s="108"/>
      <c r="H56" s="108">
        <v>240</v>
      </c>
      <c r="I56" s="108">
        <v>107.3</v>
      </c>
      <c r="J56" s="108"/>
    </row>
    <row r="57" s="103" customFormat="1" spans="1:10">
      <c r="A57" s="109" t="s">
        <v>72</v>
      </c>
      <c r="B57" s="105">
        <f t="shared" si="1"/>
        <v>509.6</v>
      </c>
      <c r="C57" s="108"/>
      <c r="D57" s="108"/>
      <c r="E57" s="108"/>
      <c r="F57" s="108"/>
      <c r="G57" s="108"/>
      <c r="H57" s="108">
        <v>379.1</v>
      </c>
      <c r="I57" s="108">
        <v>130.5</v>
      </c>
      <c r="J57" s="108"/>
    </row>
    <row r="58" s="103" customFormat="1" spans="1:10">
      <c r="A58" s="109" t="s">
        <v>73</v>
      </c>
      <c r="B58" s="105">
        <f t="shared" si="1"/>
        <v>818.7</v>
      </c>
      <c r="C58" s="108"/>
      <c r="D58" s="108"/>
      <c r="E58" s="108"/>
      <c r="F58" s="108"/>
      <c r="G58" s="108"/>
      <c r="H58" s="108">
        <v>658.5</v>
      </c>
      <c r="I58" s="108">
        <v>160.2</v>
      </c>
      <c r="J58" s="108"/>
    </row>
    <row r="59" s="103" customFormat="1" spans="1:10">
      <c r="A59" s="109" t="s">
        <v>74</v>
      </c>
      <c r="B59" s="105">
        <f t="shared" si="1"/>
        <v>178</v>
      </c>
      <c r="C59" s="108"/>
      <c r="D59" s="108"/>
      <c r="E59" s="108"/>
      <c r="F59" s="108"/>
      <c r="G59" s="108"/>
      <c r="H59" s="108">
        <v>30.8</v>
      </c>
      <c r="I59" s="108">
        <v>147.2</v>
      </c>
      <c r="J59" s="108"/>
    </row>
    <row r="60" s="103" customFormat="1" spans="1:10">
      <c r="A60" s="109" t="s">
        <v>75</v>
      </c>
      <c r="B60" s="105">
        <f t="shared" si="1"/>
        <v>855.2</v>
      </c>
      <c r="C60" s="108">
        <v>500</v>
      </c>
      <c r="D60" s="108"/>
      <c r="E60" s="108"/>
      <c r="F60" s="108"/>
      <c r="G60" s="108"/>
      <c r="H60" s="108">
        <v>355.2</v>
      </c>
      <c r="I60" s="108"/>
      <c r="J60" s="108"/>
    </row>
    <row r="61" s="103" customFormat="1" spans="1:10">
      <c r="A61" s="107" t="s">
        <v>76</v>
      </c>
      <c r="B61" s="105">
        <f t="shared" si="1"/>
        <v>644.3</v>
      </c>
      <c r="C61" s="108"/>
      <c r="D61" s="108"/>
      <c r="E61" s="108"/>
      <c r="F61" s="108"/>
      <c r="G61" s="108"/>
      <c r="H61" s="108">
        <v>99.8</v>
      </c>
      <c r="I61" s="108">
        <v>544.5</v>
      </c>
      <c r="J61" s="108"/>
    </row>
    <row r="62" s="103" customFormat="1" spans="1:10">
      <c r="A62" s="107" t="s">
        <v>77</v>
      </c>
      <c r="B62" s="105">
        <f t="shared" si="1"/>
        <v>853.3</v>
      </c>
      <c r="C62" s="108"/>
      <c r="D62" s="108"/>
      <c r="E62" s="108"/>
      <c r="F62" s="108"/>
      <c r="G62" s="108"/>
      <c r="H62" s="108">
        <v>415.5</v>
      </c>
      <c r="I62" s="108">
        <v>437.8</v>
      </c>
      <c r="J62" s="108"/>
    </row>
  </sheetData>
  <mergeCells count="4">
    <mergeCell ref="A2:J2"/>
    <mergeCell ref="A4:A5"/>
    <mergeCell ref="B4:B5"/>
    <mergeCell ref="J4:J5"/>
  </mergeCells>
  <pageMargins left="0.75" right="0.75" top="1"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8"/>
  <sheetViews>
    <sheetView zoomScale="115" zoomScaleNormal="115" workbookViewId="0">
      <selection activeCell="J7" sqref="J7:J8"/>
    </sheetView>
  </sheetViews>
  <sheetFormatPr defaultColWidth="9" defaultRowHeight="14.4" outlineLevelRow="7"/>
  <cols>
    <col min="3" max="3" width="14.75" customWidth="1"/>
  </cols>
  <sheetData>
    <row r="1" spans="1:1">
      <c r="A1" t="s">
        <v>78</v>
      </c>
    </row>
    <row r="2" ht="20.4" spans="1:11">
      <c r="A2" s="91" t="s">
        <v>79</v>
      </c>
      <c r="B2" s="91"/>
      <c r="C2" s="91"/>
      <c r="D2" s="91"/>
      <c r="E2" s="91"/>
      <c r="F2" s="91"/>
      <c r="G2" s="91"/>
      <c r="H2" s="91"/>
      <c r="I2" s="91"/>
      <c r="J2" s="91"/>
      <c r="K2" s="91"/>
    </row>
    <row r="3" spans="1:11">
      <c r="A3" s="92"/>
      <c r="B3" s="92"/>
      <c r="C3" s="92"/>
      <c r="D3" s="92"/>
      <c r="E3" s="92"/>
      <c r="F3" s="92"/>
      <c r="G3" s="92"/>
      <c r="H3" s="92"/>
      <c r="I3" s="92"/>
      <c r="K3" s="92" t="s">
        <v>2</v>
      </c>
    </row>
    <row r="4" spans="1:11">
      <c r="A4" s="93" t="s">
        <v>80</v>
      </c>
      <c r="B4" s="94" t="s">
        <v>81</v>
      </c>
      <c r="C4" s="94" t="s">
        <v>82</v>
      </c>
      <c r="D4" s="94" t="s">
        <v>83</v>
      </c>
      <c r="E4" s="94" t="s">
        <v>84</v>
      </c>
      <c r="F4" s="94"/>
      <c r="G4" s="94" t="s">
        <v>85</v>
      </c>
      <c r="H4" s="94"/>
      <c r="I4" s="94" t="s">
        <v>86</v>
      </c>
      <c r="J4" s="94" t="s">
        <v>87</v>
      </c>
      <c r="K4" s="94" t="s">
        <v>88</v>
      </c>
    </row>
    <row r="5" ht="19.2" spans="1:11">
      <c r="A5" s="93"/>
      <c r="B5" s="94"/>
      <c r="C5" s="94"/>
      <c r="D5" s="94"/>
      <c r="E5" s="94" t="s">
        <v>89</v>
      </c>
      <c r="F5" s="94" t="s">
        <v>90</v>
      </c>
      <c r="G5" s="94" t="s">
        <v>91</v>
      </c>
      <c r="H5" s="94" t="s">
        <v>92</v>
      </c>
      <c r="I5" s="94"/>
      <c r="J5" s="94"/>
      <c r="K5" s="94"/>
    </row>
    <row r="6" spans="1:11">
      <c r="A6" s="93"/>
      <c r="B6" s="94"/>
      <c r="C6" s="94" t="s">
        <v>20</v>
      </c>
      <c r="D6" s="94"/>
      <c r="E6" s="95">
        <f t="shared" ref="E6:J6" si="0">SUM(E7:E8)</f>
        <v>31.021</v>
      </c>
      <c r="F6" s="95">
        <f t="shared" si="0"/>
        <v>0</v>
      </c>
      <c r="G6" s="95"/>
      <c r="H6" s="95"/>
      <c r="I6" s="99">
        <f t="shared" si="0"/>
        <v>25733.1913</v>
      </c>
      <c r="J6" s="100">
        <f t="shared" si="0"/>
        <v>2700</v>
      </c>
      <c r="K6" s="99"/>
    </row>
    <row r="7" ht="42" customHeight="1" spans="1:11">
      <c r="A7" s="93">
        <v>1</v>
      </c>
      <c r="B7" s="85" t="s">
        <v>93</v>
      </c>
      <c r="C7" s="96" t="s">
        <v>94</v>
      </c>
      <c r="D7" s="97" t="s">
        <v>95</v>
      </c>
      <c r="E7" s="95">
        <v>7.601</v>
      </c>
      <c r="F7" s="94" t="s">
        <v>96</v>
      </c>
      <c r="G7" s="98">
        <v>2019</v>
      </c>
      <c r="H7" s="98">
        <v>2020</v>
      </c>
      <c r="I7" s="101">
        <v>9838.4562</v>
      </c>
      <c r="J7" s="101">
        <v>2200</v>
      </c>
      <c r="K7" s="102" t="s">
        <v>97</v>
      </c>
    </row>
    <row r="8" ht="42" customHeight="1" spans="1:11">
      <c r="A8" s="93">
        <v>2</v>
      </c>
      <c r="B8" s="85" t="s">
        <v>98</v>
      </c>
      <c r="C8" s="96" t="s">
        <v>99</v>
      </c>
      <c r="D8" s="97" t="s">
        <v>95</v>
      </c>
      <c r="E8" s="95">
        <v>23.42</v>
      </c>
      <c r="F8" s="94" t="s">
        <v>96</v>
      </c>
      <c r="G8" s="98">
        <v>2019</v>
      </c>
      <c r="H8" s="98">
        <v>2020</v>
      </c>
      <c r="I8" s="101">
        <v>15894.7351</v>
      </c>
      <c r="J8" s="101">
        <v>500</v>
      </c>
      <c r="K8" s="102" t="s">
        <v>97</v>
      </c>
    </row>
  </sheetData>
  <mergeCells count="10">
    <mergeCell ref="A2:K2"/>
    <mergeCell ref="E4:F4"/>
    <mergeCell ref="G4:H4"/>
    <mergeCell ref="A4:A5"/>
    <mergeCell ref="B4:B5"/>
    <mergeCell ref="C4:C5"/>
    <mergeCell ref="D4:D5"/>
    <mergeCell ref="I4:I5"/>
    <mergeCell ref="J4:J5"/>
    <mergeCell ref="K4:K5"/>
  </mergeCells>
  <printOptions horizontalCentered="1"/>
  <pageMargins left="0.751388888888889" right="0.751388888888889" top="1" bottom="1" header="0.511805555555556" footer="0.51180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2"/>
  <sheetViews>
    <sheetView zoomScale="115" zoomScaleNormal="115" workbookViewId="0">
      <selection activeCell="E8" sqref="E8"/>
    </sheetView>
  </sheetViews>
  <sheetFormatPr defaultColWidth="9" defaultRowHeight="14.4"/>
  <sheetData>
    <row r="1" spans="1:1">
      <c r="A1" t="s">
        <v>100</v>
      </c>
    </row>
    <row r="3" ht="20.4" spans="1:11">
      <c r="A3" s="80" t="s">
        <v>101</v>
      </c>
      <c r="B3" s="80"/>
      <c r="C3" s="80"/>
      <c r="D3" s="80"/>
      <c r="E3" s="80"/>
      <c r="F3" s="80"/>
      <c r="G3" s="80"/>
      <c r="H3" s="80"/>
      <c r="I3" s="80"/>
      <c r="J3" s="80"/>
      <c r="K3" s="80"/>
    </row>
    <row r="4" ht="28.2" spans="1:11">
      <c r="A4" s="81"/>
      <c r="B4" s="81"/>
      <c r="C4" s="81"/>
      <c r="D4" s="81"/>
      <c r="E4" s="81"/>
      <c r="F4" s="81"/>
      <c r="G4" s="81"/>
      <c r="H4" s="81"/>
      <c r="I4" s="81"/>
      <c r="J4" s="81"/>
      <c r="K4" s="88" t="s">
        <v>2</v>
      </c>
    </row>
    <row r="5" spans="1:11">
      <c r="A5" s="82" t="s">
        <v>102</v>
      </c>
      <c r="B5" s="82" t="s">
        <v>103</v>
      </c>
      <c r="C5" s="82" t="s">
        <v>104</v>
      </c>
      <c r="D5" s="82" t="s">
        <v>105</v>
      </c>
      <c r="E5" s="83" t="s">
        <v>85</v>
      </c>
      <c r="F5" s="83"/>
      <c r="G5" s="84" t="s">
        <v>106</v>
      </c>
      <c r="H5" s="82" t="s">
        <v>107</v>
      </c>
      <c r="I5" s="82" t="s">
        <v>108</v>
      </c>
      <c r="J5" s="84" t="s">
        <v>87</v>
      </c>
      <c r="K5" s="82" t="s">
        <v>109</v>
      </c>
    </row>
    <row r="6" spans="1:11">
      <c r="A6" s="82"/>
      <c r="B6" s="82"/>
      <c r="C6" s="82"/>
      <c r="D6" s="82"/>
      <c r="E6" s="83" t="s">
        <v>91</v>
      </c>
      <c r="F6" s="83" t="s">
        <v>92</v>
      </c>
      <c r="G6" s="84"/>
      <c r="H6" s="82"/>
      <c r="I6" s="82"/>
      <c r="J6" s="84"/>
      <c r="K6" s="82"/>
    </row>
    <row r="7" spans="1:11">
      <c r="A7" s="82"/>
      <c r="B7" s="82"/>
      <c r="C7" s="82" t="s">
        <v>110</v>
      </c>
      <c r="D7" s="82"/>
      <c r="E7" s="83"/>
      <c r="F7" s="83"/>
      <c r="G7" s="84"/>
      <c r="H7" s="82"/>
      <c r="I7" s="82"/>
      <c r="J7" s="89">
        <f>SUM(J8:J12)</f>
        <v>836.7</v>
      </c>
      <c r="K7" s="82"/>
    </row>
    <row r="8" ht="48" spans="1:11">
      <c r="A8" s="85">
        <v>1</v>
      </c>
      <c r="B8" s="85" t="s">
        <v>111</v>
      </c>
      <c r="C8" s="86" t="s">
        <v>112</v>
      </c>
      <c r="D8" s="85" t="s">
        <v>113</v>
      </c>
      <c r="E8" s="85">
        <v>2015</v>
      </c>
      <c r="F8" s="85">
        <v>2016</v>
      </c>
      <c r="G8" s="87" t="s">
        <v>114</v>
      </c>
      <c r="H8" s="85" t="s">
        <v>115</v>
      </c>
      <c r="I8" s="85">
        <v>2013</v>
      </c>
      <c r="J8" s="90">
        <v>68.9</v>
      </c>
      <c r="K8" s="85"/>
    </row>
    <row r="9" ht="48" spans="1:11">
      <c r="A9" s="85">
        <v>2</v>
      </c>
      <c r="B9" s="85" t="s">
        <v>116</v>
      </c>
      <c r="C9" s="86" t="s">
        <v>117</v>
      </c>
      <c r="D9" s="85" t="s">
        <v>113</v>
      </c>
      <c r="E9" s="83">
        <v>2016</v>
      </c>
      <c r="F9" s="83">
        <v>2021</v>
      </c>
      <c r="G9" s="87" t="s">
        <v>118</v>
      </c>
      <c r="H9" s="85" t="s">
        <v>119</v>
      </c>
      <c r="I9" s="85">
        <v>2014</v>
      </c>
      <c r="J9" s="90">
        <v>495.6</v>
      </c>
      <c r="K9" s="85"/>
    </row>
    <row r="10" ht="48" spans="1:11">
      <c r="A10" s="85">
        <v>3</v>
      </c>
      <c r="B10" s="85" t="s">
        <v>116</v>
      </c>
      <c r="C10" s="86" t="s">
        <v>120</v>
      </c>
      <c r="D10" s="85" t="s">
        <v>113</v>
      </c>
      <c r="E10" s="85">
        <v>2016</v>
      </c>
      <c r="F10" s="85">
        <v>2017</v>
      </c>
      <c r="G10" s="87" t="s">
        <v>121</v>
      </c>
      <c r="H10" s="85" t="s">
        <v>115</v>
      </c>
      <c r="I10" s="85">
        <v>2014</v>
      </c>
      <c r="J10" s="90">
        <v>110</v>
      </c>
      <c r="K10" s="85"/>
    </row>
    <row r="11" ht="48" spans="1:11">
      <c r="A11" s="85">
        <v>4</v>
      </c>
      <c r="B11" s="85" t="s">
        <v>122</v>
      </c>
      <c r="C11" s="86" t="s">
        <v>123</v>
      </c>
      <c r="D11" s="85" t="s">
        <v>113</v>
      </c>
      <c r="E11" s="85">
        <v>2016</v>
      </c>
      <c r="F11" s="85">
        <v>2018</v>
      </c>
      <c r="G11" s="87" t="s">
        <v>124</v>
      </c>
      <c r="H11" s="85" t="s">
        <v>115</v>
      </c>
      <c r="I11" s="85">
        <v>2013</v>
      </c>
      <c r="J11" s="90">
        <v>88.4</v>
      </c>
      <c r="K11" s="85"/>
    </row>
    <row r="12" ht="57.6" spans="1:11">
      <c r="A12" s="85">
        <v>5</v>
      </c>
      <c r="B12" s="85" t="s">
        <v>125</v>
      </c>
      <c r="C12" s="86" t="s">
        <v>126</v>
      </c>
      <c r="D12" s="85" t="s">
        <v>113</v>
      </c>
      <c r="E12" s="85">
        <v>2017</v>
      </c>
      <c r="F12" s="85">
        <v>2018</v>
      </c>
      <c r="G12" s="87" t="s">
        <v>127</v>
      </c>
      <c r="H12" s="85" t="s">
        <v>115</v>
      </c>
      <c r="I12" s="85">
        <v>2013</v>
      </c>
      <c r="J12" s="90">
        <v>73.8</v>
      </c>
      <c r="K12" s="85"/>
    </row>
  </sheetData>
  <mergeCells count="11">
    <mergeCell ref="A3:K3"/>
    <mergeCell ref="E5:F5"/>
    <mergeCell ref="A5:A6"/>
    <mergeCell ref="B5:B6"/>
    <mergeCell ref="C5:C6"/>
    <mergeCell ref="D5:D6"/>
    <mergeCell ref="G5:G6"/>
    <mergeCell ref="H5:H6"/>
    <mergeCell ref="I5:I6"/>
    <mergeCell ref="J5:J6"/>
    <mergeCell ref="K5:K6"/>
  </mergeCells>
  <printOptions horizontalCentered="1"/>
  <pageMargins left="0.751388888888889" right="0.751388888888889" top="1" bottom="1" header="0.511805555555556" footer="0.511805555555556"/>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1"/>
  <sheetViews>
    <sheetView workbookViewId="0">
      <selection activeCell="B6" sqref="B6"/>
    </sheetView>
  </sheetViews>
  <sheetFormatPr defaultColWidth="9" defaultRowHeight="14.4"/>
  <sheetData>
    <row r="1" spans="1:1">
      <c r="A1" t="s">
        <v>128</v>
      </c>
    </row>
    <row r="3" ht="22.2" spans="1:11">
      <c r="A3" s="25" t="s">
        <v>129</v>
      </c>
      <c r="B3" s="25"/>
      <c r="C3" s="25"/>
      <c r="D3" s="25"/>
      <c r="E3" s="25"/>
      <c r="F3" s="25"/>
      <c r="G3" s="25"/>
      <c r="H3" s="25"/>
      <c r="I3" s="25"/>
      <c r="J3" s="25"/>
      <c r="K3" s="25"/>
    </row>
    <row r="4" spans="1:11">
      <c r="A4" s="13" t="s">
        <v>130</v>
      </c>
      <c r="B4" s="13"/>
      <c r="C4" s="13" t="s">
        <v>104</v>
      </c>
      <c r="D4" s="13" t="s">
        <v>83</v>
      </c>
      <c r="E4" s="13" t="s">
        <v>84</v>
      </c>
      <c r="F4" s="13"/>
      <c r="G4" s="13" t="s">
        <v>131</v>
      </c>
      <c r="H4" s="75" t="s">
        <v>132</v>
      </c>
      <c r="I4" s="75"/>
      <c r="J4" s="75"/>
      <c r="K4" s="78" t="s">
        <v>109</v>
      </c>
    </row>
    <row r="5" ht="21.6" spans="1:11">
      <c r="A5" s="13" t="s">
        <v>133</v>
      </c>
      <c r="B5" s="13" t="s">
        <v>134</v>
      </c>
      <c r="C5" s="13"/>
      <c r="D5" s="13"/>
      <c r="E5" s="75" t="s">
        <v>89</v>
      </c>
      <c r="F5" s="13" t="s">
        <v>135</v>
      </c>
      <c r="G5" s="13"/>
      <c r="H5" s="75" t="s">
        <v>86</v>
      </c>
      <c r="I5" s="75" t="s">
        <v>136</v>
      </c>
      <c r="J5" s="75" t="s">
        <v>137</v>
      </c>
      <c r="K5" s="78"/>
    </row>
    <row r="6" spans="1:11">
      <c r="A6" s="28"/>
      <c r="B6" s="28" t="s">
        <v>20</v>
      </c>
      <c r="C6" s="28"/>
      <c r="D6" s="28"/>
      <c r="E6" s="29">
        <f t="shared" ref="E6:J6" si="0">E7+E15</f>
        <v>152.871</v>
      </c>
      <c r="F6" s="29"/>
      <c r="G6" s="29"/>
      <c r="H6" s="29">
        <f t="shared" si="0"/>
        <v>15741.5</v>
      </c>
      <c r="I6" s="29">
        <f t="shared" si="0"/>
        <v>7899.848</v>
      </c>
      <c r="J6" s="29">
        <f t="shared" si="0"/>
        <v>7841.652</v>
      </c>
      <c r="K6" s="28"/>
    </row>
    <row r="7" spans="1:11">
      <c r="A7" s="28" t="s">
        <v>138</v>
      </c>
      <c r="B7" s="28"/>
      <c r="C7" s="28"/>
      <c r="D7" s="28"/>
      <c r="E7" s="29">
        <f t="shared" ref="E7:J7" si="1">E8</f>
        <v>116.74</v>
      </c>
      <c r="F7" s="29"/>
      <c r="G7" s="29"/>
      <c r="H7" s="29">
        <f t="shared" si="1"/>
        <v>12843.7</v>
      </c>
      <c r="I7" s="29">
        <f t="shared" si="1"/>
        <v>6718</v>
      </c>
      <c r="J7" s="29">
        <f t="shared" si="1"/>
        <v>6125.7</v>
      </c>
      <c r="K7" s="28"/>
    </row>
    <row r="8" spans="1:11">
      <c r="A8" s="28"/>
      <c r="B8" s="28" t="s">
        <v>139</v>
      </c>
      <c r="C8" s="28"/>
      <c r="D8" s="28"/>
      <c r="E8" s="29">
        <f t="shared" ref="E8:J8" si="2">SUM(E9:E14)</f>
        <v>116.74</v>
      </c>
      <c r="F8" s="29"/>
      <c r="G8" s="29"/>
      <c r="H8" s="29">
        <f t="shared" si="2"/>
        <v>12843.7</v>
      </c>
      <c r="I8" s="29">
        <f t="shared" si="2"/>
        <v>6718</v>
      </c>
      <c r="J8" s="29">
        <f t="shared" si="2"/>
        <v>6125.7</v>
      </c>
      <c r="K8" s="28"/>
    </row>
    <row r="9" spans="1:11">
      <c r="A9" s="30"/>
      <c r="B9" s="30"/>
      <c r="C9" s="12" t="s">
        <v>140</v>
      </c>
      <c r="D9" s="12" t="s">
        <v>141</v>
      </c>
      <c r="E9" s="76">
        <v>38.5</v>
      </c>
      <c r="F9" s="13">
        <v>7</v>
      </c>
      <c r="G9" s="30">
        <v>2019</v>
      </c>
      <c r="H9" s="30">
        <f>E9*150</f>
        <v>5775</v>
      </c>
      <c r="I9" s="79">
        <v>3603</v>
      </c>
      <c r="J9" s="33">
        <f t="shared" ref="J9:J14" si="3">H9-I9</f>
        <v>2172</v>
      </c>
      <c r="K9" s="30"/>
    </row>
    <row r="10" spans="1:11">
      <c r="A10" s="30"/>
      <c r="B10" s="30"/>
      <c r="C10" s="12" t="s">
        <v>142</v>
      </c>
      <c r="D10" s="12" t="s">
        <v>141</v>
      </c>
      <c r="E10" s="76">
        <v>21.9</v>
      </c>
      <c r="F10" s="13">
        <v>6</v>
      </c>
      <c r="G10" s="30">
        <v>2019</v>
      </c>
      <c r="H10" s="30">
        <f>E10*150</f>
        <v>3285</v>
      </c>
      <c r="I10" s="79">
        <v>933</v>
      </c>
      <c r="J10" s="33">
        <f t="shared" si="3"/>
        <v>2352</v>
      </c>
      <c r="K10" s="30"/>
    </row>
    <row r="11" spans="1:11">
      <c r="A11" s="30"/>
      <c r="B11" s="30"/>
      <c r="C11" s="12" t="s">
        <v>143</v>
      </c>
      <c r="D11" s="12" t="s">
        <v>141</v>
      </c>
      <c r="E11" s="76">
        <v>35.5</v>
      </c>
      <c r="F11" s="13">
        <v>6</v>
      </c>
      <c r="G11" s="30">
        <v>2019</v>
      </c>
      <c r="H11" s="30">
        <f>E11*80</f>
        <v>2840</v>
      </c>
      <c r="I11" s="79">
        <v>1517</v>
      </c>
      <c r="J11" s="33">
        <f t="shared" si="3"/>
        <v>1323</v>
      </c>
      <c r="K11" s="30"/>
    </row>
    <row r="12" spans="1:11">
      <c r="A12" s="30"/>
      <c r="B12" s="30"/>
      <c r="C12" s="12" t="s">
        <v>144</v>
      </c>
      <c r="D12" s="12" t="s">
        <v>141</v>
      </c>
      <c r="E12" s="76">
        <v>6.1</v>
      </c>
      <c r="F12" s="13" t="s">
        <v>145</v>
      </c>
      <c r="G12" s="30">
        <v>2019</v>
      </c>
      <c r="H12" s="30">
        <f>E12*45</f>
        <v>274.5</v>
      </c>
      <c r="I12" s="79">
        <v>194</v>
      </c>
      <c r="J12" s="33">
        <f t="shared" si="3"/>
        <v>80.5</v>
      </c>
      <c r="K12" s="30"/>
    </row>
    <row r="13" ht="21.6" spans="1:11">
      <c r="A13" s="30"/>
      <c r="B13" s="30"/>
      <c r="C13" s="12" t="s">
        <v>146</v>
      </c>
      <c r="D13" s="12" t="s">
        <v>141</v>
      </c>
      <c r="E13" s="76">
        <v>10.9</v>
      </c>
      <c r="F13" s="13" t="s">
        <v>145</v>
      </c>
      <c r="G13" s="30">
        <v>2019</v>
      </c>
      <c r="H13" s="30">
        <f>E13*45</f>
        <v>490.5</v>
      </c>
      <c r="I13" s="79">
        <v>348</v>
      </c>
      <c r="J13" s="33">
        <f t="shared" si="3"/>
        <v>142.5</v>
      </c>
      <c r="K13" s="30"/>
    </row>
    <row r="14" ht="21.6" spans="1:11">
      <c r="A14" s="30"/>
      <c r="B14" s="30"/>
      <c r="C14" s="12" t="s">
        <v>147</v>
      </c>
      <c r="D14" s="12" t="s">
        <v>141</v>
      </c>
      <c r="E14" s="76">
        <v>3.84</v>
      </c>
      <c r="F14" s="13">
        <v>4.5</v>
      </c>
      <c r="G14" s="30">
        <v>2019</v>
      </c>
      <c r="H14" s="30">
        <v>178.7</v>
      </c>
      <c r="I14" s="79">
        <v>123</v>
      </c>
      <c r="J14" s="33">
        <f t="shared" si="3"/>
        <v>55.7</v>
      </c>
      <c r="K14" s="30"/>
    </row>
    <row r="15" spans="1:11">
      <c r="A15" s="28" t="s">
        <v>148</v>
      </c>
      <c r="B15" s="28"/>
      <c r="C15" s="28"/>
      <c r="D15" s="77"/>
      <c r="E15" s="29">
        <f t="shared" ref="E15:J15" si="4">E16</f>
        <v>36.131</v>
      </c>
      <c r="F15" s="29"/>
      <c r="G15" s="29"/>
      <c r="H15" s="29">
        <f t="shared" si="4"/>
        <v>2897.8</v>
      </c>
      <c r="I15" s="29">
        <f t="shared" si="4"/>
        <v>1181.848</v>
      </c>
      <c r="J15" s="29">
        <f t="shared" si="4"/>
        <v>1715.952</v>
      </c>
      <c r="K15" s="28"/>
    </row>
    <row r="16" spans="1:11">
      <c r="A16" s="28"/>
      <c r="B16" s="28" t="s">
        <v>149</v>
      </c>
      <c r="C16" s="28"/>
      <c r="D16" s="77"/>
      <c r="E16" s="29">
        <f t="shared" ref="E16:J16" si="5">SUM(E17:E21)</f>
        <v>36.131</v>
      </c>
      <c r="F16" s="29"/>
      <c r="G16" s="29"/>
      <c r="H16" s="29">
        <f t="shared" si="5"/>
        <v>2897.8</v>
      </c>
      <c r="I16" s="29">
        <f t="shared" si="5"/>
        <v>1181.848</v>
      </c>
      <c r="J16" s="29">
        <f t="shared" si="5"/>
        <v>1715.952</v>
      </c>
      <c r="K16" s="28"/>
    </row>
    <row r="17" spans="1:11">
      <c r="A17" s="30"/>
      <c r="B17" s="30"/>
      <c r="C17" s="12" t="s">
        <v>150</v>
      </c>
      <c r="D17" s="12" t="s">
        <v>141</v>
      </c>
      <c r="E17" s="76">
        <v>10.914</v>
      </c>
      <c r="F17" s="13">
        <v>4.5</v>
      </c>
      <c r="G17" s="30">
        <v>2019</v>
      </c>
      <c r="H17" s="33">
        <v>764</v>
      </c>
      <c r="I17" s="30">
        <v>349.248</v>
      </c>
      <c r="J17" s="33">
        <f t="shared" ref="J17:J21" si="6">H17-I17</f>
        <v>414.752</v>
      </c>
      <c r="K17" s="30"/>
    </row>
    <row r="18" ht="21.6" spans="1:11">
      <c r="A18" s="30"/>
      <c r="B18" s="30"/>
      <c r="C18" s="12" t="s">
        <v>151</v>
      </c>
      <c r="D18" s="12" t="s">
        <v>141</v>
      </c>
      <c r="E18" s="76">
        <v>7.226</v>
      </c>
      <c r="F18" s="13">
        <v>5</v>
      </c>
      <c r="G18" s="30">
        <v>2019</v>
      </c>
      <c r="H18" s="33">
        <v>515</v>
      </c>
      <c r="I18" s="30">
        <v>256.9</v>
      </c>
      <c r="J18" s="33">
        <f t="shared" si="6"/>
        <v>258.1</v>
      </c>
      <c r="K18" s="30"/>
    </row>
    <row r="19" spans="1:11">
      <c r="A19" s="30"/>
      <c r="B19" s="30"/>
      <c r="C19" s="12" t="s">
        <v>152</v>
      </c>
      <c r="D19" s="12" t="s">
        <v>141</v>
      </c>
      <c r="E19" s="76">
        <v>5.572</v>
      </c>
      <c r="F19" s="13">
        <v>4.5</v>
      </c>
      <c r="G19" s="30">
        <v>2019</v>
      </c>
      <c r="H19" s="33">
        <v>390</v>
      </c>
      <c r="I19" s="30">
        <v>178.3</v>
      </c>
      <c r="J19" s="33">
        <f t="shared" si="6"/>
        <v>211.7</v>
      </c>
      <c r="K19" s="30"/>
    </row>
    <row r="20" ht="21.6" spans="1:11">
      <c r="A20" s="30"/>
      <c r="B20" s="30"/>
      <c r="C20" s="12" t="s">
        <v>153</v>
      </c>
      <c r="D20" s="12" t="s">
        <v>141</v>
      </c>
      <c r="E20" s="76">
        <v>10.389</v>
      </c>
      <c r="F20" s="13">
        <v>4.5</v>
      </c>
      <c r="G20" s="30">
        <v>2019</v>
      </c>
      <c r="H20" s="33">
        <v>727.2</v>
      </c>
      <c r="I20" s="30">
        <v>332.4</v>
      </c>
      <c r="J20" s="33">
        <f t="shared" si="6"/>
        <v>394.8</v>
      </c>
      <c r="K20" s="30"/>
    </row>
    <row r="21" ht="21.6" spans="1:11">
      <c r="A21" s="30"/>
      <c r="B21" s="30"/>
      <c r="C21" s="12" t="s">
        <v>154</v>
      </c>
      <c r="D21" s="12" t="s">
        <v>141</v>
      </c>
      <c r="E21" s="76">
        <v>2.03</v>
      </c>
      <c r="F21" s="13">
        <v>4.5</v>
      </c>
      <c r="G21" s="30">
        <v>2019</v>
      </c>
      <c r="H21" s="33">
        <v>501.6</v>
      </c>
      <c r="I21" s="30">
        <v>65</v>
      </c>
      <c r="J21" s="33">
        <f t="shared" si="6"/>
        <v>436.6</v>
      </c>
      <c r="K21" s="30"/>
    </row>
  </sheetData>
  <mergeCells count="8">
    <mergeCell ref="A3:K3"/>
    <mergeCell ref="A4:B4"/>
    <mergeCell ref="E4:F4"/>
    <mergeCell ref="H4:J4"/>
    <mergeCell ref="C4:C5"/>
    <mergeCell ref="D4:D5"/>
    <mergeCell ref="G4:G5"/>
    <mergeCell ref="K4:K5"/>
  </mergeCells>
  <printOptions horizontalCentered="1"/>
  <pageMargins left="0.751388888888889" right="0.751388888888889" top="1" bottom="1" header="0.511805555555556" footer="0.511805555555556"/>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35"/>
  <sheetViews>
    <sheetView view="pageBreakPreview" zoomScaleNormal="100" zoomScaleSheetLayoutView="100" workbookViewId="0">
      <selection activeCell="N20" sqref="N20"/>
    </sheetView>
  </sheetViews>
  <sheetFormatPr defaultColWidth="9" defaultRowHeight="14.4"/>
  <cols>
    <col min="1" max="1" width="8" customWidth="1"/>
    <col min="2" max="2" width="7.62962962962963" customWidth="1"/>
    <col min="3" max="3" width="8.37962962962963" customWidth="1"/>
    <col min="4" max="4" width="11" customWidth="1"/>
    <col min="5" max="5" width="14.5" customWidth="1"/>
    <col min="7" max="7" width="3.62962962962963" customWidth="1"/>
    <col min="8" max="8" width="4.12962962962963" customWidth="1"/>
    <col min="9" max="9" width="7" customWidth="1"/>
    <col min="10" max="10" width="6.5" customWidth="1"/>
    <col min="11" max="11" width="7.5" customWidth="1"/>
  </cols>
  <sheetData>
    <row r="1" spans="1:1">
      <c r="A1" t="s">
        <v>155</v>
      </c>
    </row>
    <row r="2" ht="27" customHeight="1" spans="1:16">
      <c r="A2" s="65" t="s">
        <v>156</v>
      </c>
      <c r="B2" s="65"/>
      <c r="C2" s="65"/>
      <c r="D2" s="65"/>
      <c r="E2" s="65"/>
      <c r="F2" s="65"/>
      <c r="G2" s="65"/>
      <c r="H2" s="65"/>
      <c r="I2" s="65"/>
      <c r="J2" s="65"/>
      <c r="K2" s="65"/>
      <c r="L2" s="65"/>
      <c r="M2" s="65"/>
      <c r="N2" s="65"/>
      <c r="O2" s="65"/>
      <c r="P2" s="65"/>
    </row>
    <row r="3" spans="1:16">
      <c r="A3" s="66" t="s">
        <v>80</v>
      </c>
      <c r="B3" s="66" t="s">
        <v>157</v>
      </c>
      <c r="C3" s="66"/>
      <c r="D3" s="66" t="s">
        <v>158</v>
      </c>
      <c r="E3" s="66" t="s">
        <v>159</v>
      </c>
      <c r="F3" s="66"/>
      <c r="G3" s="66" t="s">
        <v>160</v>
      </c>
      <c r="H3" s="66"/>
      <c r="I3" s="66"/>
      <c r="J3" s="66"/>
      <c r="K3" s="66" t="s">
        <v>161</v>
      </c>
      <c r="L3" s="72" t="s">
        <v>162</v>
      </c>
      <c r="M3" s="72"/>
      <c r="N3" s="72"/>
      <c r="O3" s="72"/>
      <c r="P3" s="66" t="s">
        <v>163</v>
      </c>
    </row>
    <row r="4" spans="1:16">
      <c r="A4" s="66"/>
      <c r="B4" s="66" t="s">
        <v>164</v>
      </c>
      <c r="C4" s="66" t="s">
        <v>165</v>
      </c>
      <c r="D4" s="66"/>
      <c r="E4" s="66"/>
      <c r="F4" s="66"/>
      <c r="G4" s="66" t="s">
        <v>166</v>
      </c>
      <c r="H4" s="66"/>
      <c r="I4" s="66"/>
      <c r="J4" s="66" t="s">
        <v>167</v>
      </c>
      <c r="K4" s="66"/>
      <c r="L4" s="66" t="s">
        <v>168</v>
      </c>
      <c r="M4" s="72" t="s">
        <v>169</v>
      </c>
      <c r="N4" s="72"/>
      <c r="O4" s="72"/>
      <c r="P4" s="66"/>
    </row>
    <row r="5" ht="21.6" spans="1:16">
      <c r="A5" s="66"/>
      <c r="B5" s="66"/>
      <c r="C5" s="66"/>
      <c r="D5" s="66"/>
      <c r="E5" s="66" t="s">
        <v>170</v>
      </c>
      <c r="F5" s="66" t="s">
        <v>171</v>
      </c>
      <c r="G5" s="66"/>
      <c r="H5" s="66" t="s">
        <v>172</v>
      </c>
      <c r="I5" s="66" t="s">
        <v>173</v>
      </c>
      <c r="J5" s="66"/>
      <c r="K5" s="66"/>
      <c r="L5" s="66"/>
      <c r="M5" s="72" t="s">
        <v>86</v>
      </c>
      <c r="N5" s="66" t="s">
        <v>174</v>
      </c>
      <c r="O5" s="72" t="s">
        <v>175</v>
      </c>
      <c r="P5" s="66"/>
    </row>
    <row r="6" spans="1:16">
      <c r="A6" s="28"/>
      <c r="B6" s="28" t="s">
        <v>176</v>
      </c>
      <c r="C6" s="28"/>
      <c r="D6" s="28"/>
      <c r="E6" s="28"/>
      <c r="F6" s="28"/>
      <c r="G6" s="28"/>
      <c r="H6" s="28"/>
      <c r="I6" s="28"/>
      <c r="J6" s="28"/>
      <c r="K6" s="28"/>
      <c r="L6" s="28">
        <f t="shared" ref="L6:O6" si="0">L7+L22</f>
        <v>7.5</v>
      </c>
      <c r="M6" s="28">
        <f t="shared" si="0"/>
        <v>2164</v>
      </c>
      <c r="N6" s="28">
        <f t="shared" si="0"/>
        <v>1603</v>
      </c>
      <c r="O6" s="28">
        <f t="shared" si="0"/>
        <v>561</v>
      </c>
      <c r="P6" s="28"/>
    </row>
    <row r="7" spans="1:16">
      <c r="A7" s="28" t="s">
        <v>177</v>
      </c>
      <c r="B7" s="28" t="s">
        <v>20</v>
      </c>
      <c r="C7" s="28"/>
      <c r="D7" s="28"/>
      <c r="E7" s="28"/>
      <c r="F7" s="28"/>
      <c r="G7" s="28"/>
      <c r="H7" s="28"/>
      <c r="I7" s="28"/>
      <c r="J7" s="28"/>
      <c r="K7" s="28"/>
      <c r="L7" s="28">
        <f t="shared" ref="L7:O7" si="1">L8+L19</f>
        <v>7.5</v>
      </c>
      <c r="M7" s="28">
        <f t="shared" si="1"/>
        <v>2028</v>
      </c>
      <c r="N7" s="28">
        <f t="shared" si="1"/>
        <v>1543</v>
      </c>
      <c r="O7" s="28">
        <f t="shared" si="1"/>
        <v>485</v>
      </c>
      <c r="P7" s="28"/>
    </row>
    <row r="8" spans="1:16">
      <c r="A8" s="28"/>
      <c r="B8" s="28" t="s">
        <v>178</v>
      </c>
      <c r="C8" s="28"/>
      <c r="D8" s="28"/>
      <c r="E8" s="28"/>
      <c r="F8" s="28"/>
      <c r="G8" s="28"/>
      <c r="H8" s="28"/>
      <c r="I8" s="28"/>
      <c r="J8" s="28"/>
      <c r="K8" s="28"/>
      <c r="L8" s="28">
        <f t="shared" ref="L8:O8" si="2">L9+L14+L17</f>
        <v>7.5</v>
      </c>
      <c r="M8" s="28">
        <f t="shared" si="2"/>
        <v>1739.8</v>
      </c>
      <c r="N8" s="28">
        <f t="shared" si="2"/>
        <v>1327</v>
      </c>
      <c r="O8" s="28">
        <f t="shared" si="2"/>
        <v>412.8</v>
      </c>
      <c r="P8" s="28"/>
    </row>
    <row r="9" spans="1:16">
      <c r="A9" s="28"/>
      <c r="B9" s="28"/>
      <c r="C9" s="28" t="s">
        <v>179</v>
      </c>
      <c r="D9" s="28"/>
      <c r="E9" s="28"/>
      <c r="F9" s="28"/>
      <c r="G9" s="28"/>
      <c r="H9" s="28"/>
      <c r="I9" s="28"/>
      <c r="J9" s="28"/>
      <c r="K9" s="28"/>
      <c r="L9" s="28">
        <f t="shared" ref="L9:O9" si="3">SUM(L10:L13)</f>
        <v>1.5</v>
      </c>
      <c r="M9" s="28">
        <f t="shared" si="3"/>
        <v>1025.3</v>
      </c>
      <c r="N9" s="28">
        <f t="shared" si="3"/>
        <v>917</v>
      </c>
      <c r="O9" s="28">
        <f t="shared" si="3"/>
        <v>108.3</v>
      </c>
      <c r="P9" s="28"/>
    </row>
    <row r="10" spans="1:16">
      <c r="A10" s="30"/>
      <c r="B10" s="30"/>
      <c r="C10" s="30"/>
      <c r="D10" s="67" t="s">
        <v>180</v>
      </c>
      <c r="E10" s="67" t="s">
        <v>181</v>
      </c>
      <c r="F10" s="67" t="s">
        <v>182</v>
      </c>
      <c r="G10" s="68">
        <v>8</v>
      </c>
      <c r="H10" s="68">
        <v>1</v>
      </c>
      <c r="I10" s="67" t="s">
        <v>183</v>
      </c>
      <c r="J10" s="68">
        <v>8</v>
      </c>
      <c r="K10" s="68">
        <v>2019</v>
      </c>
      <c r="L10" s="68">
        <v>1.5</v>
      </c>
      <c r="M10" s="68">
        <v>60.7</v>
      </c>
      <c r="N10" s="30">
        <v>39</v>
      </c>
      <c r="O10" s="30">
        <f t="shared" ref="O10:O13" si="4">M10-N10</f>
        <v>21.7</v>
      </c>
      <c r="P10" s="30"/>
    </row>
    <row r="11" spans="1:16">
      <c r="A11" s="30"/>
      <c r="B11" s="30"/>
      <c r="C11" s="30"/>
      <c r="D11" s="67" t="s">
        <v>184</v>
      </c>
      <c r="E11" s="67" t="s">
        <v>185</v>
      </c>
      <c r="F11" s="67" t="s">
        <v>186</v>
      </c>
      <c r="G11" s="30">
        <v>100</v>
      </c>
      <c r="H11" s="30">
        <v>5</v>
      </c>
      <c r="I11" s="30">
        <v>20</v>
      </c>
      <c r="J11" s="30">
        <v>8</v>
      </c>
      <c r="K11" s="30">
        <v>2019</v>
      </c>
      <c r="L11" s="30"/>
      <c r="M11" s="30">
        <v>490.6</v>
      </c>
      <c r="N11" s="30">
        <v>459</v>
      </c>
      <c r="O11" s="30">
        <f t="shared" si="4"/>
        <v>31.6</v>
      </c>
      <c r="P11" s="30"/>
    </row>
    <row r="12" spans="1:16">
      <c r="A12" s="30"/>
      <c r="B12" s="30"/>
      <c r="C12" s="30"/>
      <c r="D12" s="67" t="s">
        <v>187</v>
      </c>
      <c r="E12" s="67" t="s">
        <v>188</v>
      </c>
      <c r="F12" s="67" t="s">
        <v>189</v>
      </c>
      <c r="G12" s="30">
        <v>80</v>
      </c>
      <c r="H12" s="30">
        <v>4</v>
      </c>
      <c r="I12" s="30">
        <v>20</v>
      </c>
      <c r="J12" s="30">
        <v>8</v>
      </c>
      <c r="K12" s="30">
        <v>2019</v>
      </c>
      <c r="L12" s="30"/>
      <c r="M12" s="30">
        <v>407.3</v>
      </c>
      <c r="N12" s="30">
        <v>367</v>
      </c>
      <c r="O12" s="30">
        <f t="shared" si="4"/>
        <v>40.3</v>
      </c>
      <c r="P12" s="30"/>
    </row>
    <row r="13" spans="1:16">
      <c r="A13" s="30"/>
      <c r="B13" s="30"/>
      <c r="C13" s="30"/>
      <c r="D13" s="67" t="s">
        <v>190</v>
      </c>
      <c r="E13" s="67" t="s">
        <v>191</v>
      </c>
      <c r="F13" s="67" t="s">
        <v>192</v>
      </c>
      <c r="G13" s="30">
        <v>12</v>
      </c>
      <c r="H13" s="30">
        <v>2</v>
      </c>
      <c r="I13" s="30">
        <v>6</v>
      </c>
      <c r="J13" s="30">
        <v>8</v>
      </c>
      <c r="K13" s="30">
        <v>2019</v>
      </c>
      <c r="L13" s="30"/>
      <c r="M13" s="30">
        <v>66.7</v>
      </c>
      <c r="N13" s="30">
        <v>52</v>
      </c>
      <c r="O13" s="30">
        <f t="shared" si="4"/>
        <v>14.7</v>
      </c>
      <c r="P13" s="30"/>
    </row>
    <row r="14" spans="1:16">
      <c r="A14" s="28"/>
      <c r="B14" s="28"/>
      <c r="C14" s="28" t="s">
        <v>193</v>
      </c>
      <c r="D14" s="28"/>
      <c r="E14" s="28"/>
      <c r="F14" s="28"/>
      <c r="G14" s="28"/>
      <c r="H14" s="28"/>
      <c r="I14" s="28"/>
      <c r="J14" s="28"/>
      <c r="K14" s="28"/>
      <c r="L14" s="28">
        <f t="shared" ref="L14:O14" si="5">L15+L16</f>
        <v>4.5</v>
      </c>
      <c r="M14" s="28">
        <f t="shared" si="5"/>
        <v>642</v>
      </c>
      <c r="N14" s="28">
        <f t="shared" si="5"/>
        <v>365</v>
      </c>
      <c r="O14" s="28">
        <f t="shared" si="5"/>
        <v>277</v>
      </c>
      <c r="P14" s="28"/>
    </row>
    <row r="15" spans="1:16">
      <c r="A15" s="30"/>
      <c r="B15" s="30"/>
      <c r="C15" s="30"/>
      <c r="D15" s="69" t="s">
        <v>194</v>
      </c>
      <c r="E15" s="69" t="s">
        <v>195</v>
      </c>
      <c r="F15" s="69" t="s">
        <v>196</v>
      </c>
      <c r="G15" s="70">
        <v>52</v>
      </c>
      <c r="H15" s="70">
        <v>4</v>
      </c>
      <c r="I15" s="70">
        <v>13</v>
      </c>
      <c r="J15" s="70">
        <v>7</v>
      </c>
      <c r="K15" s="30">
        <v>2019</v>
      </c>
      <c r="L15" s="73">
        <v>3</v>
      </c>
      <c r="M15" s="30">
        <v>421</v>
      </c>
      <c r="N15" s="30">
        <v>197</v>
      </c>
      <c r="O15" s="30">
        <f t="shared" ref="O15:O18" si="6">M15-N15</f>
        <v>224</v>
      </c>
      <c r="P15" s="30"/>
    </row>
    <row r="16" spans="1:16">
      <c r="A16" s="30"/>
      <c r="B16" s="30"/>
      <c r="C16" s="30"/>
      <c r="D16" s="67" t="s">
        <v>197</v>
      </c>
      <c r="E16" s="67" t="s">
        <v>198</v>
      </c>
      <c r="F16" s="67" t="s">
        <v>199</v>
      </c>
      <c r="G16" s="68">
        <v>39</v>
      </c>
      <c r="H16" s="68">
        <v>3</v>
      </c>
      <c r="I16" s="67" t="s">
        <v>200</v>
      </c>
      <c r="J16" s="68">
        <v>8</v>
      </c>
      <c r="K16" s="30">
        <v>2019</v>
      </c>
      <c r="L16" s="74">
        <v>1.5</v>
      </c>
      <c r="M16" s="30">
        <v>221</v>
      </c>
      <c r="N16" s="30">
        <v>168</v>
      </c>
      <c r="O16" s="30">
        <f t="shared" si="6"/>
        <v>53</v>
      </c>
      <c r="P16" s="30"/>
    </row>
    <row r="17" spans="1:16">
      <c r="A17" s="28"/>
      <c r="B17" s="28"/>
      <c r="C17" s="28" t="s">
        <v>201</v>
      </c>
      <c r="D17" s="28"/>
      <c r="E17" s="28"/>
      <c r="F17" s="28"/>
      <c r="G17" s="28"/>
      <c r="H17" s="28"/>
      <c r="I17" s="28"/>
      <c r="J17" s="28"/>
      <c r="K17" s="28"/>
      <c r="L17" s="28">
        <f t="shared" ref="L17:O17" si="7">L18</f>
        <v>1.5</v>
      </c>
      <c r="M17" s="28">
        <f t="shared" si="7"/>
        <v>72.5</v>
      </c>
      <c r="N17" s="28">
        <f t="shared" si="7"/>
        <v>45</v>
      </c>
      <c r="O17" s="28">
        <f t="shared" si="7"/>
        <v>27.5</v>
      </c>
      <c r="P17" s="28"/>
    </row>
    <row r="18" spans="1:16">
      <c r="A18" s="30"/>
      <c r="B18" s="30"/>
      <c r="C18" s="30"/>
      <c r="D18" s="67" t="s">
        <v>202</v>
      </c>
      <c r="E18" s="67" t="s">
        <v>203</v>
      </c>
      <c r="F18" s="67" t="s">
        <v>204</v>
      </c>
      <c r="G18" s="30">
        <v>12</v>
      </c>
      <c r="H18" s="30">
        <v>2</v>
      </c>
      <c r="I18" s="30">
        <v>6</v>
      </c>
      <c r="J18" s="30">
        <v>7</v>
      </c>
      <c r="K18" s="30">
        <v>2019</v>
      </c>
      <c r="L18" s="30">
        <v>1.5</v>
      </c>
      <c r="M18" s="30">
        <v>72.5</v>
      </c>
      <c r="N18" s="30">
        <v>45</v>
      </c>
      <c r="O18" s="30">
        <f t="shared" si="6"/>
        <v>27.5</v>
      </c>
      <c r="P18" s="30"/>
    </row>
    <row r="19" spans="1:16">
      <c r="A19" s="28"/>
      <c r="B19" s="28" t="s">
        <v>205</v>
      </c>
      <c r="C19" s="28"/>
      <c r="D19" s="28"/>
      <c r="E19" s="28"/>
      <c r="F19" s="28"/>
      <c r="G19" s="28"/>
      <c r="H19" s="28"/>
      <c r="I19" s="28"/>
      <c r="J19" s="28"/>
      <c r="K19" s="28"/>
      <c r="L19" s="28"/>
      <c r="M19" s="28">
        <f t="shared" ref="M19:O19" si="8">M20</f>
        <v>288.2</v>
      </c>
      <c r="N19" s="28">
        <f t="shared" si="8"/>
        <v>216</v>
      </c>
      <c r="O19" s="28">
        <f t="shared" si="8"/>
        <v>72.2</v>
      </c>
      <c r="P19" s="28"/>
    </row>
    <row r="20" spans="1:16">
      <c r="A20" s="28"/>
      <c r="B20" s="28"/>
      <c r="C20" s="28" t="s">
        <v>206</v>
      </c>
      <c r="D20" s="28"/>
      <c r="E20" s="28"/>
      <c r="F20" s="28"/>
      <c r="G20" s="28"/>
      <c r="H20" s="28"/>
      <c r="I20" s="28"/>
      <c r="J20" s="28"/>
      <c r="K20" s="28"/>
      <c r="L20" s="28"/>
      <c r="M20" s="28">
        <f t="shared" ref="M20:O20" si="9">M21</f>
        <v>288.2</v>
      </c>
      <c r="N20" s="28">
        <f t="shared" si="9"/>
        <v>216</v>
      </c>
      <c r="O20" s="28">
        <f t="shared" si="9"/>
        <v>72.2</v>
      </c>
      <c r="P20" s="28"/>
    </row>
    <row r="21" spans="1:16">
      <c r="A21" s="30"/>
      <c r="B21" s="30"/>
      <c r="C21" s="30"/>
      <c r="D21" s="67" t="s">
        <v>207</v>
      </c>
      <c r="E21" s="67" t="s">
        <v>208</v>
      </c>
      <c r="F21" s="67" t="s">
        <v>209</v>
      </c>
      <c r="G21" s="30">
        <v>52</v>
      </c>
      <c r="H21" s="30">
        <v>4</v>
      </c>
      <c r="I21" s="30">
        <v>13</v>
      </c>
      <c r="J21" s="30">
        <v>8</v>
      </c>
      <c r="K21" s="30">
        <v>2019</v>
      </c>
      <c r="L21" s="30"/>
      <c r="M21" s="30">
        <v>288.2</v>
      </c>
      <c r="N21" s="30">
        <v>216</v>
      </c>
      <c r="O21" s="30">
        <f t="shared" ref="O21:O27" si="10">M21-N21</f>
        <v>72.2</v>
      </c>
      <c r="P21" s="30"/>
    </row>
    <row r="22" spans="1:16">
      <c r="A22" s="28" t="s">
        <v>210</v>
      </c>
      <c r="B22" s="28" t="s">
        <v>20</v>
      </c>
      <c r="C22" s="28"/>
      <c r="D22" s="28"/>
      <c r="E22" s="28"/>
      <c r="F22" s="28"/>
      <c r="G22" s="28"/>
      <c r="H22" s="28"/>
      <c r="I22" s="28"/>
      <c r="J22" s="28"/>
      <c r="K22" s="28"/>
      <c r="L22" s="28"/>
      <c r="M22" s="28">
        <f t="shared" ref="M22:O22" si="11">M23+M30+M33</f>
        <v>136</v>
      </c>
      <c r="N22" s="28">
        <f t="shared" si="11"/>
        <v>60</v>
      </c>
      <c r="O22" s="28">
        <f t="shared" si="11"/>
        <v>76</v>
      </c>
      <c r="P22" s="28"/>
    </row>
    <row r="23" spans="1:16">
      <c r="A23" s="28"/>
      <c r="B23" s="28" t="s">
        <v>178</v>
      </c>
      <c r="C23" s="28"/>
      <c r="D23" s="28"/>
      <c r="E23" s="28"/>
      <c r="F23" s="28"/>
      <c r="G23" s="28"/>
      <c r="H23" s="28"/>
      <c r="I23" s="28"/>
      <c r="J23" s="28"/>
      <c r="K23" s="28"/>
      <c r="L23" s="28"/>
      <c r="M23" s="28">
        <f t="shared" ref="M23:O23" si="12">M24+M28</f>
        <v>110.1</v>
      </c>
      <c r="N23" s="28">
        <f t="shared" si="12"/>
        <v>50</v>
      </c>
      <c r="O23" s="28">
        <f t="shared" si="12"/>
        <v>60.1</v>
      </c>
      <c r="P23" s="28"/>
    </row>
    <row r="24" spans="1:16">
      <c r="A24" s="28"/>
      <c r="B24" s="28"/>
      <c r="C24" s="28" t="s">
        <v>179</v>
      </c>
      <c r="D24" s="28"/>
      <c r="E24" s="28"/>
      <c r="F24" s="28"/>
      <c r="G24" s="28"/>
      <c r="H24" s="28"/>
      <c r="I24" s="28"/>
      <c r="J24" s="28"/>
      <c r="K24" s="28"/>
      <c r="L24" s="28"/>
      <c r="M24" s="28">
        <f t="shared" ref="M24:O24" si="13">SUM(M25:M27)</f>
        <v>65.1</v>
      </c>
      <c r="N24" s="28">
        <f t="shared" si="13"/>
        <v>15</v>
      </c>
      <c r="O24" s="28">
        <f t="shared" si="13"/>
        <v>50.1</v>
      </c>
      <c r="P24" s="28"/>
    </row>
    <row r="25" spans="1:16">
      <c r="A25" s="30"/>
      <c r="B25" s="30"/>
      <c r="C25" s="30"/>
      <c r="D25" s="67" t="s">
        <v>211</v>
      </c>
      <c r="E25" s="67" t="s">
        <v>212</v>
      </c>
      <c r="F25" s="67" t="s">
        <v>213</v>
      </c>
      <c r="G25" s="68">
        <v>2</v>
      </c>
      <c r="H25" s="68">
        <v>1</v>
      </c>
      <c r="I25" s="67" t="s">
        <v>214</v>
      </c>
      <c r="J25" s="68">
        <v>7.5</v>
      </c>
      <c r="K25" s="30">
        <v>2019</v>
      </c>
      <c r="L25" s="30"/>
      <c r="M25" s="30">
        <v>13</v>
      </c>
      <c r="N25" s="30">
        <v>5</v>
      </c>
      <c r="O25" s="30">
        <f t="shared" si="10"/>
        <v>8</v>
      </c>
      <c r="P25" s="30"/>
    </row>
    <row r="26" spans="1:16">
      <c r="A26" s="30"/>
      <c r="B26" s="30"/>
      <c r="C26" s="30"/>
      <c r="D26" s="67" t="s">
        <v>215</v>
      </c>
      <c r="E26" s="67" t="s">
        <v>212</v>
      </c>
      <c r="F26" s="67" t="s">
        <v>213</v>
      </c>
      <c r="G26" s="68">
        <v>4</v>
      </c>
      <c r="H26" s="68">
        <v>1</v>
      </c>
      <c r="I26" s="67" t="s">
        <v>216</v>
      </c>
      <c r="J26" s="68">
        <v>8</v>
      </c>
      <c r="K26" s="30">
        <v>2019</v>
      </c>
      <c r="L26" s="30"/>
      <c r="M26" s="30">
        <v>26.4</v>
      </c>
      <c r="N26" s="30">
        <v>5</v>
      </c>
      <c r="O26" s="30">
        <f t="shared" si="10"/>
        <v>21.4</v>
      </c>
      <c r="P26" s="30"/>
    </row>
    <row r="27" spans="1:16">
      <c r="A27" s="30"/>
      <c r="B27" s="30"/>
      <c r="C27" s="30"/>
      <c r="D27" s="67" t="s">
        <v>217</v>
      </c>
      <c r="E27" s="67" t="s">
        <v>212</v>
      </c>
      <c r="F27" s="67" t="s">
        <v>213</v>
      </c>
      <c r="G27" s="68">
        <v>4</v>
      </c>
      <c r="H27" s="68">
        <v>1</v>
      </c>
      <c r="I27" s="67" t="s">
        <v>216</v>
      </c>
      <c r="J27" s="68">
        <v>7.5</v>
      </c>
      <c r="K27" s="30">
        <v>2019</v>
      </c>
      <c r="L27" s="30"/>
      <c r="M27" s="30">
        <v>25.7</v>
      </c>
      <c r="N27" s="30">
        <v>5</v>
      </c>
      <c r="O27" s="30">
        <f t="shared" si="10"/>
        <v>20.7</v>
      </c>
      <c r="P27" s="30"/>
    </row>
    <row r="28" spans="1:16">
      <c r="A28" s="28"/>
      <c r="B28" s="28"/>
      <c r="C28" s="28" t="s">
        <v>193</v>
      </c>
      <c r="D28" s="28"/>
      <c r="E28" s="28"/>
      <c r="F28" s="28"/>
      <c r="G28" s="28"/>
      <c r="H28" s="28"/>
      <c r="I28" s="28"/>
      <c r="J28" s="28"/>
      <c r="K28" s="28"/>
      <c r="L28" s="28"/>
      <c r="M28" s="28">
        <f t="shared" ref="M28:O28" si="14">M29</f>
        <v>45</v>
      </c>
      <c r="N28" s="28">
        <f t="shared" si="14"/>
        <v>35</v>
      </c>
      <c r="O28" s="28">
        <f t="shared" si="14"/>
        <v>10</v>
      </c>
      <c r="P28" s="28"/>
    </row>
    <row r="29" spans="1:16">
      <c r="A29" s="30"/>
      <c r="B29" s="30"/>
      <c r="C29" s="30"/>
      <c r="D29" s="67" t="s">
        <v>218</v>
      </c>
      <c r="E29" s="67" t="s">
        <v>219</v>
      </c>
      <c r="F29" s="67" t="s">
        <v>220</v>
      </c>
      <c r="G29" s="30">
        <v>8</v>
      </c>
      <c r="H29" s="30">
        <v>1</v>
      </c>
      <c r="I29" s="30">
        <v>8</v>
      </c>
      <c r="J29" s="30">
        <v>7</v>
      </c>
      <c r="K29" s="30">
        <v>2019</v>
      </c>
      <c r="L29" s="30"/>
      <c r="M29" s="30">
        <v>45</v>
      </c>
      <c r="N29" s="30">
        <v>35</v>
      </c>
      <c r="O29" s="30">
        <f>M29-N29</f>
        <v>10</v>
      </c>
      <c r="P29" s="30"/>
    </row>
    <row r="30" spans="1:16">
      <c r="A30" s="28"/>
      <c r="B30" s="28" t="s">
        <v>205</v>
      </c>
      <c r="C30" s="28"/>
      <c r="D30" s="71"/>
      <c r="E30" s="71"/>
      <c r="F30" s="71"/>
      <c r="G30" s="28"/>
      <c r="H30" s="28"/>
      <c r="I30" s="28"/>
      <c r="J30" s="28"/>
      <c r="K30" s="28"/>
      <c r="L30" s="28"/>
      <c r="M30" s="28">
        <f t="shared" ref="M30:O30" si="15">M31</f>
        <v>5.7</v>
      </c>
      <c r="N30" s="28">
        <f t="shared" si="15"/>
        <v>5</v>
      </c>
      <c r="O30" s="28">
        <f t="shared" si="15"/>
        <v>0.7</v>
      </c>
      <c r="P30" s="28"/>
    </row>
    <row r="31" spans="1:16">
      <c r="A31" s="28"/>
      <c r="B31" s="28"/>
      <c r="C31" s="28" t="s">
        <v>221</v>
      </c>
      <c r="D31" s="71"/>
      <c r="E31" s="71"/>
      <c r="F31" s="71"/>
      <c r="G31" s="28"/>
      <c r="H31" s="28"/>
      <c r="I31" s="28"/>
      <c r="J31" s="28"/>
      <c r="K31" s="28"/>
      <c r="L31" s="28"/>
      <c r="M31" s="28">
        <f t="shared" ref="M31:O31" si="16">M32</f>
        <v>5.7</v>
      </c>
      <c r="N31" s="28">
        <f t="shared" si="16"/>
        <v>5</v>
      </c>
      <c r="O31" s="28">
        <f t="shared" si="16"/>
        <v>0.7</v>
      </c>
      <c r="P31" s="28"/>
    </row>
    <row r="32" spans="1:16">
      <c r="A32" s="30"/>
      <c r="B32" s="30"/>
      <c r="C32" s="30"/>
      <c r="D32" s="67" t="s">
        <v>222</v>
      </c>
      <c r="E32" s="69" t="s">
        <v>223</v>
      </c>
      <c r="F32" s="69" t="s">
        <v>224</v>
      </c>
      <c r="G32" s="30">
        <v>1</v>
      </c>
      <c r="H32" s="30">
        <v>2</v>
      </c>
      <c r="I32" s="30">
        <v>1</v>
      </c>
      <c r="J32" s="30">
        <v>5</v>
      </c>
      <c r="K32" s="30">
        <v>2019</v>
      </c>
      <c r="L32" s="30"/>
      <c r="M32" s="30">
        <v>5.7</v>
      </c>
      <c r="N32" s="30">
        <v>5</v>
      </c>
      <c r="O32" s="30">
        <f>M32-N32</f>
        <v>0.7</v>
      </c>
      <c r="P32" s="30"/>
    </row>
    <row r="33" spans="1:16">
      <c r="A33" s="30"/>
      <c r="B33" s="28" t="s">
        <v>225</v>
      </c>
      <c r="C33" s="28"/>
      <c r="D33" s="30"/>
      <c r="E33" s="30"/>
      <c r="F33" s="30"/>
      <c r="G33" s="30"/>
      <c r="H33" s="30"/>
      <c r="I33" s="30"/>
      <c r="J33" s="30"/>
      <c r="K33" s="30"/>
      <c r="L33" s="30"/>
      <c r="M33" s="28">
        <f t="shared" ref="M33:O33" si="17">M34</f>
        <v>20.2</v>
      </c>
      <c r="N33" s="28">
        <f t="shared" si="17"/>
        <v>5</v>
      </c>
      <c r="O33" s="28">
        <f t="shared" si="17"/>
        <v>15.2</v>
      </c>
      <c r="P33" s="30"/>
    </row>
    <row r="34" spans="1:16">
      <c r="A34" s="28"/>
      <c r="B34" s="28"/>
      <c r="C34" s="28" t="s">
        <v>226</v>
      </c>
      <c r="D34" s="28"/>
      <c r="E34" s="28"/>
      <c r="F34" s="28"/>
      <c r="G34" s="28"/>
      <c r="H34" s="28"/>
      <c r="I34" s="28"/>
      <c r="J34" s="28"/>
      <c r="K34" s="28"/>
      <c r="L34" s="28"/>
      <c r="M34" s="28">
        <f t="shared" ref="M34:O34" si="18">M35</f>
        <v>20.2</v>
      </c>
      <c r="N34" s="28">
        <f t="shared" si="18"/>
        <v>5</v>
      </c>
      <c r="O34" s="28">
        <f t="shared" si="18"/>
        <v>15.2</v>
      </c>
      <c r="P34" s="28"/>
    </row>
    <row r="35" spans="1:16">
      <c r="A35" s="30"/>
      <c r="B35" s="30"/>
      <c r="C35" s="30"/>
      <c r="D35" s="30" t="s">
        <v>227</v>
      </c>
      <c r="E35" s="67" t="s">
        <v>228</v>
      </c>
      <c r="F35" s="67" t="s">
        <v>229</v>
      </c>
      <c r="G35" s="30">
        <v>2</v>
      </c>
      <c r="H35" s="30">
        <v>1</v>
      </c>
      <c r="I35" s="30">
        <v>2</v>
      </c>
      <c r="J35" s="30">
        <v>8</v>
      </c>
      <c r="K35" s="30">
        <v>2019</v>
      </c>
      <c r="L35" s="30"/>
      <c r="M35" s="30">
        <v>20.2</v>
      </c>
      <c r="N35" s="30">
        <v>5</v>
      </c>
      <c r="O35" s="30">
        <f>M35-N35</f>
        <v>15.2</v>
      </c>
      <c r="P35" s="30"/>
    </row>
  </sheetData>
  <mergeCells count="15">
    <mergeCell ref="A2:P2"/>
    <mergeCell ref="B3:C3"/>
    <mergeCell ref="G3:J3"/>
    <mergeCell ref="L3:O3"/>
    <mergeCell ref="G4:I4"/>
    <mergeCell ref="M4:O4"/>
    <mergeCell ref="A3:A5"/>
    <mergeCell ref="B4:B5"/>
    <mergeCell ref="C4:C5"/>
    <mergeCell ref="D3:D5"/>
    <mergeCell ref="J4:J5"/>
    <mergeCell ref="K3:K5"/>
    <mergeCell ref="L4:L5"/>
    <mergeCell ref="P3:P5"/>
    <mergeCell ref="E3:F4"/>
  </mergeCells>
  <printOptions horizontalCentered="1"/>
  <pageMargins left="0.751388888888889" right="0.751388888888889" top="1" bottom="1" header="0.511805555555556" footer="0.511805555555556"/>
  <pageSetup paperSize="9" scale="8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8"/>
  <sheetViews>
    <sheetView topLeftCell="A15" workbookViewId="0">
      <selection activeCell="D28" sqref="D28"/>
    </sheetView>
  </sheetViews>
  <sheetFormatPr defaultColWidth="9" defaultRowHeight="14.4"/>
  <cols>
    <col min="3" max="3" width="15.6296296296296" customWidth="1"/>
  </cols>
  <sheetData>
    <row r="1" spans="1:1">
      <c r="A1" t="s">
        <v>230</v>
      </c>
    </row>
    <row r="2" ht="22.2" spans="1:13">
      <c r="A2" s="25" t="s">
        <v>231</v>
      </c>
      <c r="B2" s="25"/>
      <c r="C2" s="25"/>
      <c r="D2" s="25"/>
      <c r="E2" s="25"/>
      <c r="F2" s="25"/>
      <c r="G2" s="25"/>
      <c r="H2" s="25"/>
      <c r="I2" s="25"/>
      <c r="J2" s="25"/>
      <c r="K2" s="25"/>
      <c r="L2" s="59"/>
      <c r="M2" s="59"/>
    </row>
    <row r="3" spans="1:12">
      <c r="A3" s="5" t="s">
        <v>130</v>
      </c>
      <c r="B3" s="5"/>
      <c r="C3" s="5" t="s">
        <v>104</v>
      </c>
      <c r="D3" s="5" t="s">
        <v>83</v>
      </c>
      <c r="E3" s="5" t="s">
        <v>84</v>
      </c>
      <c r="F3" s="5"/>
      <c r="G3" s="26" t="s">
        <v>131</v>
      </c>
      <c r="H3" s="27" t="s">
        <v>132</v>
      </c>
      <c r="I3" s="27"/>
      <c r="J3" s="27"/>
      <c r="K3" s="27"/>
      <c r="L3" s="27" t="s">
        <v>109</v>
      </c>
    </row>
    <row r="4" ht="21.6" spans="1:12">
      <c r="A4" s="5" t="s">
        <v>133</v>
      </c>
      <c r="B4" s="5" t="s">
        <v>134</v>
      </c>
      <c r="C4" s="5"/>
      <c r="D4" s="5"/>
      <c r="E4" s="27" t="s">
        <v>89</v>
      </c>
      <c r="F4" s="5" t="s">
        <v>135</v>
      </c>
      <c r="G4" s="26"/>
      <c r="H4" s="27" t="s">
        <v>86</v>
      </c>
      <c r="I4" s="27" t="s">
        <v>232</v>
      </c>
      <c r="J4" s="27" t="s">
        <v>233</v>
      </c>
      <c r="K4" s="27" t="s">
        <v>234</v>
      </c>
      <c r="L4" s="27"/>
    </row>
    <row r="5" spans="1:12">
      <c r="A5" s="28" t="s">
        <v>20</v>
      </c>
      <c r="B5" s="28"/>
      <c r="C5" s="28"/>
      <c r="D5" s="28"/>
      <c r="E5" s="29">
        <f t="shared" ref="E5:K5" si="0">E6+E9+E11</f>
        <v>72.61</v>
      </c>
      <c r="F5" s="29"/>
      <c r="G5" s="29"/>
      <c r="H5" s="29">
        <f t="shared" si="0"/>
        <v>7747.79546363312</v>
      </c>
      <c r="I5" s="29">
        <f t="shared" si="0"/>
        <v>3000</v>
      </c>
      <c r="J5" s="29">
        <f t="shared" si="0"/>
        <v>3000</v>
      </c>
      <c r="K5" s="29">
        <f t="shared" si="0"/>
        <v>4747.79546363312</v>
      </c>
      <c r="L5" s="60"/>
    </row>
    <row r="6" spans="1:12">
      <c r="A6" s="28" t="s">
        <v>178</v>
      </c>
      <c r="B6" s="28"/>
      <c r="C6" s="28"/>
      <c r="D6" s="28"/>
      <c r="E6" s="29">
        <f t="shared" ref="E6:K6" si="1">E7+E8</f>
        <v>24.872</v>
      </c>
      <c r="F6" s="28"/>
      <c r="G6" s="28"/>
      <c r="H6" s="29">
        <f t="shared" si="1"/>
        <v>3753.8</v>
      </c>
      <c r="I6" s="29">
        <f t="shared" si="1"/>
        <v>1000</v>
      </c>
      <c r="J6" s="29">
        <f t="shared" si="1"/>
        <v>1000</v>
      </c>
      <c r="K6" s="29">
        <f t="shared" si="1"/>
        <v>2753.8</v>
      </c>
      <c r="L6" s="60"/>
    </row>
    <row r="7" spans="1:12">
      <c r="A7" s="30"/>
      <c r="B7" s="30" t="s">
        <v>179</v>
      </c>
      <c r="C7" s="31" t="s">
        <v>235</v>
      </c>
      <c r="D7" s="30" t="s">
        <v>236</v>
      </c>
      <c r="E7" s="32">
        <v>9.924</v>
      </c>
      <c r="F7" s="30">
        <v>7</v>
      </c>
      <c r="G7" s="30" t="s">
        <v>237</v>
      </c>
      <c r="H7" s="33">
        <v>2350.6</v>
      </c>
      <c r="I7" s="33">
        <v>534.4</v>
      </c>
      <c r="J7" s="33">
        <f t="shared" ref="J7:J25" si="2">ROUND(I7,1)</f>
        <v>534.4</v>
      </c>
      <c r="K7" s="33">
        <f t="shared" ref="K7:K10" si="3">H7-J7</f>
        <v>1816.2</v>
      </c>
      <c r="L7" s="61"/>
    </row>
    <row r="8" spans="1:12">
      <c r="A8" s="30"/>
      <c r="B8" s="30" t="s">
        <v>179</v>
      </c>
      <c r="C8" s="31" t="s">
        <v>238</v>
      </c>
      <c r="D8" s="30" t="s">
        <v>236</v>
      </c>
      <c r="E8" s="32">
        <v>14.948</v>
      </c>
      <c r="F8" s="30">
        <v>6</v>
      </c>
      <c r="G8" s="30" t="s">
        <v>237</v>
      </c>
      <c r="H8" s="32">
        <v>1403.2</v>
      </c>
      <c r="I8" s="33">
        <v>465.6</v>
      </c>
      <c r="J8" s="33">
        <f t="shared" si="2"/>
        <v>465.6</v>
      </c>
      <c r="K8" s="33">
        <f t="shared" si="3"/>
        <v>937.6</v>
      </c>
      <c r="L8" s="61"/>
    </row>
    <row r="9" spans="1:12">
      <c r="A9" s="28" t="s">
        <v>116</v>
      </c>
      <c r="B9" s="28"/>
      <c r="C9" s="28"/>
      <c r="D9" s="28"/>
      <c r="E9" s="29">
        <f t="shared" ref="E9:K9" si="4">E10</f>
        <v>16.488</v>
      </c>
      <c r="F9" s="28"/>
      <c r="G9" s="28"/>
      <c r="H9" s="29">
        <f t="shared" si="4"/>
        <v>2129.7128</v>
      </c>
      <c r="I9" s="29">
        <f t="shared" si="4"/>
        <v>1000</v>
      </c>
      <c r="J9" s="29">
        <f t="shared" si="4"/>
        <v>1000</v>
      </c>
      <c r="K9" s="29">
        <f t="shared" si="4"/>
        <v>1129.7128</v>
      </c>
      <c r="L9" s="60"/>
    </row>
    <row r="10" spans="1:12">
      <c r="A10" s="30"/>
      <c r="B10" s="30" t="s">
        <v>239</v>
      </c>
      <c r="C10" s="30" t="s">
        <v>240</v>
      </c>
      <c r="D10" s="30" t="s">
        <v>241</v>
      </c>
      <c r="E10" s="34">
        <v>16.488</v>
      </c>
      <c r="F10" s="30">
        <v>7</v>
      </c>
      <c r="G10" s="30">
        <v>2019</v>
      </c>
      <c r="H10" s="34">
        <v>2129.7128</v>
      </c>
      <c r="I10" s="33">
        <v>1000</v>
      </c>
      <c r="J10" s="33">
        <v>1000</v>
      </c>
      <c r="K10" s="33">
        <f t="shared" si="3"/>
        <v>1129.7128</v>
      </c>
      <c r="L10" s="61"/>
    </row>
    <row r="11" spans="1:12">
      <c r="A11" s="28" t="s">
        <v>148</v>
      </c>
      <c r="B11" s="28"/>
      <c r="C11" s="28"/>
      <c r="D11" s="28"/>
      <c r="E11" s="29">
        <f t="shared" ref="E11:K11" si="5">SUM(E12:E25)</f>
        <v>31.25</v>
      </c>
      <c r="F11" s="28"/>
      <c r="G11" s="28"/>
      <c r="H11" s="29">
        <f t="shared" si="5"/>
        <v>1864.28266363312</v>
      </c>
      <c r="I11" s="29">
        <f t="shared" si="5"/>
        <v>1000</v>
      </c>
      <c r="J11" s="29">
        <f t="shared" si="5"/>
        <v>1000</v>
      </c>
      <c r="K11" s="29">
        <f t="shared" si="5"/>
        <v>864.28266363312</v>
      </c>
      <c r="L11" s="60"/>
    </row>
    <row r="12" spans="1:12">
      <c r="A12" s="30"/>
      <c r="B12" s="30" t="s">
        <v>242</v>
      </c>
      <c r="C12" s="35" t="s">
        <v>243</v>
      </c>
      <c r="D12" s="30" t="s">
        <v>236</v>
      </c>
      <c r="E12" s="36">
        <v>6.207</v>
      </c>
      <c r="F12" s="30">
        <v>4.5</v>
      </c>
      <c r="G12" s="30">
        <v>2019</v>
      </c>
      <c r="H12" s="37">
        <v>335.1024</v>
      </c>
      <c r="I12" s="37">
        <v>198.624</v>
      </c>
      <c r="J12" s="33">
        <f t="shared" si="2"/>
        <v>198.6</v>
      </c>
      <c r="K12" s="33">
        <f t="shared" ref="K12:K25" si="6">H12-J12</f>
        <v>136.5024</v>
      </c>
      <c r="L12" s="61"/>
    </row>
    <row r="13" spans="1:12">
      <c r="A13" s="30"/>
      <c r="B13" s="30" t="s">
        <v>242</v>
      </c>
      <c r="C13" s="38" t="s">
        <v>244</v>
      </c>
      <c r="D13" s="30" t="s">
        <v>236</v>
      </c>
      <c r="E13" s="36">
        <v>2.773</v>
      </c>
      <c r="F13" s="30">
        <v>4.5</v>
      </c>
      <c r="G13" s="30">
        <v>2019</v>
      </c>
      <c r="H13" s="37">
        <v>193.57488216239</v>
      </c>
      <c r="I13" s="37">
        <v>88.736</v>
      </c>
      <c r="J13" s="33">
        <f t="shared" si="2"/>
        <v>88.7</v>
      </c>
      <c r="K13" s="33">
        <f t="shared" si="6"/>
        <v>104.87488216239</v>
      </c>
      <c r="L13" s="61"/>
    </row>
    <row r="14" spans="1:12">
      <c r="A14" s="30"/>
      <c r="B14" s="30" t="s">
        <v>242</v>
      </c>
      <c r="C14" s="38" t="s">
        <v>245</v>
      </c>
      <c r="D14" s="30" t="s">
        <v>236</v>
      </c>
      <c r="E14" s="39">
        <v>0.991</v>
      </c>
      <c r="F14" s="30">
        <v>4.5</v>
      </c>
      <c r="G14" s="30">
        <v>2019</v>
      </c>
      <c r="H14" s="37">
        <v>79.7916</v>
      </c>
      <c r="I14" s="37">
        <v>31.712</v>
      </c>
      <c r="J14" s="33">
        <f t="shared" si="2"/>
        <v>31.7</v>
      </c>
      <c r="K14" s="33">
        <f t="shared" si="6"/>
        <v>48.0916</v>
      </c>
      <c r="L14" s="61"/>
    </row>
    <row r="15" spans="1:12">
      <c r="A15" s="30"/>
      <c r="B15" s="30" t="s">
        <v>242</v>
      </c>
      <c r="C15" s="38" t="s">
        <v>246</v>
      </c>
      <c r="D15" s="30" t="s">
        <v>236</v>
      </c>
      <c r="E15" s="39">
        <v>1.376</v>
      </c>
      <c r="F15" s="30">
        <v>4.5</v>
      </c>
      <c r="G15" s="30">
        <v>2019</v>
      </c>
      <c r="H15" s="37">
        <v>73.6867</v>
      </c>
      <c r="I15" s="37">
        <v>44.032</v>
      </c>
      <c r="J15" s="33">
        <f t="shared" si="2"/>
        <v>44</v>
      </c>
      <c r="K15" s="33">
        <f t="shared" si="6"/>
        <v>29.6867</v>
      </c>
      <c r="L15" s="61"/>
    </row>
    <row r="16" spans="1:12">
      <c r="A16" s="30"/>
      <c r="B16" s="30" t="s">
        <v>242</v>
      </c>
      <c r="C16" s="38" t="s">
        <v>247</v>
      </c>
      <c r="D16" s="30" t="s">
        <v>236</v>
      </c>
      <c r="E16" s="40">
        <v>1.56</v>
      </c>
      <c r="F16" s="30">
        <v>4.5</v>
      </c>
      <c r="G16" s="30">
        <v>2019</v>
      </c>
      <c r="H16" s="37">
        <v>74.7229</v>
      </c>
      <c r="I16" s="37">
        <v>49.92</v>
      </c>
      <c r="J16" s="33">
        <f t="shared" si="2"/>
        <v>49.9</v>
      </c>
      <c r="K16" s="33">
        <f t="shared" si="6"/>
        <v>24.8229</v>
      </c>
      <c r="L16" s="61"/>
    </row>
    <row r="17" spans="1:12">
      <c r="A17" s="30"/>
      <c r="B17" s="30" t="s">
        <v>242</v>
      </c>
      <c r="C17" s="38" t="s">
        <v>248</v>
      </c>
      <c r="D17" s="30" t="s">
        <v>236</v>
      </c>
      <c r="E17" s="40">
        <v>2.861</v>
      </c>
      <c r="F17" s="30">
        <v>4.5</v>
      </c>
      <c r="G17" s="30">
        <v>2019</v>
      </c>
      <c r="H17" s="37">
        <v>144.1333</v>
      </c>
      <c r="I17" s="37">
        <v>91.552</v>
      </c>
      <c r="J17" s="33">
        <f t="shared" si="2"/>
        <v>91.6</v>
      </c>
      <c r="K17" s="33">
        <f t="shared" si="6"/>
        <v>52.5333</v>
      </c>
      <c r="L17" s="61"/>
    </row>
    <row r="18" spans="1:12">
      <c r="A18" s="30"/>
      <c r="B18" s="30" t="s">
        <v>242</v>
      </c>
      <c r="C18" s="38" t="s">
        <v>249</v>
      </c>
      <c r="D18" s="30" t="s">
        <v>236</v>
      </c>
      <c r="E18" s="39">
        <v>1.161</v>
      </c>
      <c r="F18" s="30">
        <v>4.5</v>
      </c>
      <c r="G18" s="30">
        <v>2019</v>
      </c>
      <c r="H18" s="37">
        <v>85.3344</v>
      </c>
      <c r="I18" s="37">
        <v>37.152</v>
      </c>
      <c r="J18" s="33">
        <f t="shared" si="2"/>
        <v>37.2</v>
      </c>
      <c r="K18" s="33">
        <f t="shared" si="6"/>
        <v>48.1344</v>
      </c>
      <c r="L18" s="61"/>
    </row>
    <row r="19" spans="1:12">
      <c r="A19" s="30"/>
      <c r="B19" s="30" t="s">
        <v>242</v>
      </c>
      <c r="C19" s="38" t="s">
        <v>250</v>
      </c>
      <c r="D19" s="30" t="s">
        <v>236</v>
      </c>
      <c r="E19" s="39">
        <v>0.840000000000001</v>
      </c>
      <c r="F19" s="30">
        <v>4.5</v>
      </c>
      <c r="G19" s="30">
        <v>2019</v>
      </c>
      <c r="H19" s="37">
        <v>58.6113149492017</v>
      </c>
      <c r="I19" s="37">
        <v>26.88</v>
      </c>
      <c r="J19" s="33">
        <f t="shared" si="2"/>
        <v>26.9</v>
      </c>
      <c r="K19" s="33">
        <f t="shared" si="6"/>
        <v>31.7113149492017</v>
      </c>
      <c r="L19" s="61"/>
    </row>
    <row r="20" spans="1:12">
      <c r="A20" s="30"/>
      <c r="B20" s="30" t="s">
        <v>242</v>
      </c>
      <c r="C20" s="38" t="s">
        <v>251</v>
      </c>
      <c r="D20" s="30" t="s">
        <v>236</v>
      </c>
      <c r="E20" s="39">
        <v>1.711</v>
      </c>
      <c r="F20" s="30">
        <v>4.5</v>
      </c>
      <c r="G20" s="30">
        <v>2019</v>
      </c>
      <c r="H20" s="37">
        <v>119.385666521529</v>
      </c>
      <c r="I20" s="37">
        <v>54.752</v>
      </c>
      <c r="J20" s="33">
        <f t="shared" si="2"/>
        <v>54.8</v>
      </c>
      <c r="K20" s="33">
        <f t="shared" si="6"/>
        <v>64.5856665215288</v>
      </c>
      <c r="L20" s="61"/>
    </row>
    <row r="21" spans="1:12">
      <c r="A21" s="30"/>
      <c r="B21" s="30" t="s">
        <v>242</v>
      </c>
      <c r="C21" s="38" t="s">
        <v>252</v>
      </c>
      <c r="D21" s="30" t="s">
        <v>236</v>
      </c>
      <c r="E21" s="39">
        <v>1.44</v>
      </c>
      <c r="F21" s="30">
        <v>4.5</v>
      </c>
      <c r="G21" s="30">
        <v>2019</v>
      </c>
      <c r="H21" s="37">
        <v>94.9164</v>
      </c>
      <c r="I21" s="37">
        <v>46.08</v>
      </c>
      <c r="J21" s="33">
        <f t="shared" si="2"/>
        <v>46.1</v>
      </c>
      <c r="K21" s="33">
        <f t="shared" si="6"/>
        <v>48.8164</v>
      </c>
      <c r="L21" s="61"/>
    </row>
    <row r="22" spans="1:12">
      <c r="A22" s="30"/>
      <c r="B22" s="30" t="s">
        <v>242</v>
      </c>
      <c r="C22" s="38" t="s">
        <v>253</v>
      </c>
      <c r="D22" s="30" t="s">
        <v>236</v>
      </c>
      <c r="E22" s="39">
        <v>1.978</v>
      </c>
      <c r="F22" s="30">
        <v>4.5</v>
      </c>
      <c r="G22" s="30">
        <v>2019</v>
      </c>
      <c r="H22" s="37">
        <v>111.4873</v>
      </c>
      <c r="I22" s="37">
        <v>63.296</v>
      </c>
      <c r="J22" s="33">
        <f t="shared" si="2"/>
        <v>63.3</v>
      </c>
      <c r="K22" s="33">
        <f t="shared" si="6"/>
        <v>48.1873</v>
      </c>
      <c r="L22" s="61"/>
    </row>
    <row r="23" spans="1:12">
      <c r="A23" s="30"/>
      <c r="B23" s="30" t="s">
        <v>242</v>
      </c>
      <c r="C23" s="38" t="s">
        <v>254</v>
      </c>
      <c r="D23" s="30" t="s">
        <v>236</v>
      </c>
      <c r="E23" s="39">
        <v>1.776</v>
      </c>
      <c r="F23" s="30">
        <v>4.5</v>
      </c>
      <c r="G23" s="30">
        <v>2019</v>
      </c>
      <c r="H23" s="37">
        <v>96.6959</v>
      </c>
      <c r="I23" s="37">
        <v>56.832</v>
      </c>
      <c r="J23" s="33">
        <f t="shared" si="2"/>
        <v>56.8</v>
      </c>
      <c r="K23" s="33">
        <f t="shared" si="6"/>
        <v>39.8959</v>
      </c>
      <c r="L23" s="61"/>
    </row>
    <row r="24" spans="1:12">
      <c r="A24" s="30"/>
      <c r="B24" s="30" t="s">
        <v>242</v>
      </c>
      <c r="C24" s="38" t="s">
        <v>255</v>
      </c>
      <c r="D24" s="30" t="s">
        <v>236</v>
      </c>
      <c r="E24" s="40">
        <v>3.816</v>
      </c>
      <c r="F24" s="30">
        <v>4.5</v>
      </c>
      <c r="G24" s="30">
        <v>2019</v>
      </c>
      <c r="H24" s="37">
        <v>226.3073</v>
      </c>
      <c r="I24" s="33">
        <v>122.112</v>
      </c>
      <c r="J24" s="33">
        <f t="shared" si="2"/>
        <v>122.1</v>
      </c>
      <c r="K24" s="33">
        <f t="shared" si="6"/>
        <v>104.2073</v>
      </c>
      <c r="L24" s="61"/>
    </row>
    <row r="25" spans="1:12">
      <c r="A25" s="30"/>
      <c r="B25" s="30" t="s">
        <v>242</v>
      </c>
      <c r="C25" s="38" t="s">
        <v>256</v>
      </c>
      <c r="D25" s="30" t="s">
        <v>236</v>
      </c>
      <c r="E25" s="40">
        <v>2.76</v>
      </c>
      <c r="F25" s="30">
        <v>4.5</v>
      </c>
      <c r="G25" s="30">
        <v>2019</v>
      </c>
      <c r="H25" s="37">
        <v>170.5326</v>
      </c>
      <c r="I25" s="33">
        <v>88.32</v>
      </c>
      <c r="J25" s="33">
        <f t="shared" si="2"/>
        <v>88.3</v>
      </c>
      <c r="K25" s="33">
        <f t="shared" si="6"/>
        <v>82.2326</v>
      </c>
      <c r="L25" s="61"/>
    </row>
    <row r="26" spans="1:12">
      <c r="A26" s="41"/>
      <c r="B26" s="41"/>
      <c r="C26" s="42"/>
      <c r="D26" s="41"/>
      <c r="E26" s="43"/>
      <c r="F26" s="41"/>
      <c r="G26" s="41"/>
      <c r="H26" s="44"/>
      <c r="I26" s="62"/>
      <c r="J26" s="62"/>
      <c r="K26" s="62"/>
      <c r="L26" s="59"/>
    </row>
    <row r="27" spans="1:12">
      <c r="A27" s="41"/>
      <c r="B27" s="41"/>
      <c r="C27" s="42"/>
      <c r="D27" s="41"/>
      <c r="E27" s="43"/>
      <c r="F27" s="41"/>
      <c r="G27" s="41"/>
      <c r="H27" s="44"/>
      <c r="I27" s="62"/>
      <c r="J27" s="62"/>
      <c r="K27" s="62"/>
      <c r="L27" s="59"/>
    </row>
    <row r="28" spans="1:12">
      <c r="A28" s="41"/>
      <c r="B28" s="41"/>
      <c r="C28" s="42"/>
      <c r="D28" s="41"/>
      <c r="E28" s="43"/>
      <c r="F28" s="41"/>
      <c r="G28" s="41"/>
      <c r="H28" s="44"/>
      <c r="I28" s="62"/>
      <c r="J28" s="62"/>
      <c r="K28" s="62"/>
      <c r="L28" s="59"/>
    </row>
    <row r="29" spans="1:12">
      <c r="A29" s="41"/>
      <c r="B29" s="41"/>
      <c r="C29" s="42"/>
      <c r="D29" s="41"/>
      <c r="E29" s="43"/>
      <c r="F29" s="41"/>
      <c r="G29" s="41"/>
      <c r="H29" s="44"/>
      <c r="I29" s="62"/>
      <c r="J29" s="62"/>
      <c r="K29" s="62"/>
      <c r="L29" s="59"/>
    </row>
    <row r="30" spans="1:12">
      <c r="A30" s="41"/>
      <c r="B30" s="41"/>
      <c r="C30" s="42"/>
      <c r="D30" s="41"/>
      <c r="E30" s="43"/>
      <c r="F30" s="41"/>
      <c r="G30" s="41"/>
      <c r="H30" s="44"/>
      <c r="I30" s="62"/>
      <c r="J30" s="62"/>
      <c r="K30" s="62"/>
      <c r="L30" s="59"/>
    </row>
    <row r="31" spans="1:12">
      <c r="A31" s="41"/>
      <c r="B31" s="41"/>
      <c r="C31" s="42"/>
      <c r="D31" s="41"/>
      <c r="E31" s="43"/>
      <c r="F31" s="41"/>
      <c r="G31" s="41"/>
      <c r="H31" s="44"/>
      <c r="I31" s="62"/>
      <c r="J31" s="62"/>
      <c r="K31" s="62"/>
      <c r="L31" s="59"/>
    </row>
    <row r="33" ht="22.2" spans="1:14">
      <c r="A33" s="45" t="s">
        <v>257</v>
      </c>
      <c r="B33" s="45"/>
      <c r="C33" s="45"/>
      <c r="D33" s="45"/>
      <c r="E33" s="45"/>
      <c r="F33" s="45"/>
      <c r="G33" s="45"/>
      <c r="H33" s="45"/>
      <c r="I33" s="45"/>
      <c r="J33" s="45"/>
      <c r="K33" s="45"/>
      <c r="L33" s="45"/>
      <c r="M33" s="45"/>
      <c r="N33" s="45"/>
    </row>
    <row r="34" ht="21.6" spans="1:14">
      <c r="A34" s="16" t="s">
        <v>102</v>
      </c>
      <c r="B34" s="16" t="s">
        <v>164</v>
      </c>
      <c r="C34" s="16" t="s">
        <v>134</v>
      </c>
      <c r="D34" s="16" t="s">
        <v>258</v>
      </c>
      <c r="E34" s="16" t="s">
        <v>259</v>
      </c>
      <c r="F34" s="16" t="s">
        <v>260</v>
      </c>
      <c r="G34" s="46" t="s">
        <v>261</v>
      </c>
      <c r="H34" s="16" t="s">
        <v>262</v>
      </c>
      <c r="I34" s="16" t="s">
        <v>263</v>
      </c>
      <c r="J34" s="16" t="s">
        <v>264</v>
      </c>
      <c r="K34" s="63" t="s">
        <v>265</v>
      </c>
      <c r="L34" s="63" t="s">
        <v>266</v>
      </c>
      <c r="M34" s="63" t="s">
        <v>267</v>
      </c>
      <c r="N34" s="64" t="s">
        <v>268</v>
      </c>
    </row>
    <row r="35" spans="1:14">
      <c r="A35" s="28"/>
      <c r="B35" s="28" t="s">
        <v>20</v>
      </c>
      <c r="C35" s="28"/>
      <c r="D35" s="28"/>
      <c r="E35" s="28"/>
      <c r="F35" s="28"/>
      <c r="G35" s="29">
        <f t="shared" ref="G35:N35" si="7">G36+G42</f>
        <v>459.16</v>
      </c>
      <c r="H35" s="28"/>
      <c r="I35" s="28"/>
      <c r="J35" s="28"/>
      <c r="K35" s="29">
        <f t="shared" si="7"/>
        <v>3002.5254</v>
      </c>
      <c r="L35" s="29">
        <f t="shared" si="7"/>
        <v>1863.9</v>
      </c>
      <c r="M35" s="29">
        <f t="shared" si="7"/>
        <v>2000</v>
      </c>
      <c r="N35" s="29">
        <f t="shared" si="7"/>
        <v>1002.5254</v>
      </c>
    </row>
    <row r="36" spans="1:14">
      <c r="A36" s="28"/>
      <c r="B36" s="28" t="s">
        <v>269</v>
      </c>
      <c r="C36" s="28"/>
      <c r="D36" s="28"/>
      <c r="E36" s="28"/>
      <c r="F36" s="28"/>
      <c r="G36" s="28">
        <f t="shared" ref="G36:N36" si="8">SUM(G37:G41)</f>
        <v>198</v>
      </c>
      <c r="H36" s="28"/>
      <c r="I36" s="28"/>
      <c r="J36" s="28"/>
      <c r="K36" s="29">
        <f t="shared" si="8"/>
        <v>1440.6925</v>
      </c>
      <c r="L36" s="29">
        <f t="shared" si="8"/>
        <v>1000</v>
      </c>
      <c r="M36" s="29">
        <f t="shared" si="8"/>
        <v>1000</v>
      </c>
      <c r="N36" s="29">
        <f t="shared" si="8"/>
        <v>440.6925</v>
      </c>
    </row>
    <row r="37" ht="21.6" spans="1:14">
      <c r="A37" s="30">
        <v>1</v>
      </c>
      <c r="B37" s="30"/>
      <c r="C37" s="47" t="s">
        <v>23</v>
      </c>
      <c r="D37" s="48" t="s">
        <v>270</v>
      </c>
      <c r="E37" s="47" t="s">
        <v>271</v>
      </c>
      <c r="F37" s="47">
        <v>31.67</v>
      </c>
      <c r="G37" s="49">
        <v>67</v>
      </c>
      <c r="H37" s="47">
        <v>60</v>
      </c>
      <c r="I37" s="47">
        <v>12</v>
      </c>
      <c r="J37" s="48" t="s">
        <v>272</v>
      </c>
      <c r="K37" s="49">
        <v>495.031</v>
      </c>
      <c r="L37" s="33">
        <v>408.24</v>
      </c>
      <c r="M37" s="33">
        <f t="shared" ref="M37:M41" si="9">ROUND(L37,1)</f>
        <v>408.2</v>
      </c>
      <c r="N37" s="33">
        <f t="shared" ref="N37:N41" si="10">K37-M37</f>
        <v>86.831</v>
      </c>
    </row>
    <row r="38" ht="21.6" spans="1:14">
      <c r="A38" s="30">
        <v>2</v>
      </c>
      <c r="B38" s="30"/>
      <c r="C38" s="48" t="s">
        <v>23</v>
      </c>
      <c r="D38" s="50" t="s">
        <v>273</v>
      </c>
      <c r="E38" s="48" t="s">
        <v>274</v>
      </c>
      <c r="F38" s="51">
        <v>7.013</v>
      </c>
      <c r="G38" s="52">
        <v>18</v>
      </c>
      <c r="H38" s="53">
        <v>13</v>
      </c>
      <c r="I38" s="53">
        <v>7</v>
      </c>
      <c r="J38" s="48" t="s">
        <v>272</v>
      </c>
      <c r="K38" s="52">
        <v>145.3941</v>
      </c>
      <c r="L38" s="33">
        <v>51.597</v>
      </c>
      <c r="M38" s="33">
        <f t="shared" si="9"/>
        <v>51.6</v>
      </c>
      <c r="N38" s="33">
        <f t="shared" si="10"/>
        <v>93.7941</v>
      </c>
    </row>
    <row r="39" ht="21.6" spans="1:14">
      <c r="A39" s="30">
        <v>3</v>
      </c>
      <c r="B39" s="30"/>
      <c r="C39" s="48" t="s">
        <v>23</v>
      </c>
      <c r="D39" s="54" t="s">
        <v>275</v>
      </c>
      <c r="E39" s="54" t="s">
        <v>276</v>
      </c>
      <c r="F39" s="55">
        <v>57.963</v>
      </c>
      <c r="G39" s="56">
        <v>44.02</v>
      </c>
      <c r="H39" s="57">
        <v>39</v>
      </c>
      <c r="I39" s="57">
        <v>9</v>
      </c>
      <c r="J39" s="48" t="s">
        <v>272</v>
      </c>
      <c r="K39" s="56">
        <v>305.6852</v>
      </c>
      <c r="L39" s="33">
        <v>199.017</v>
      </c>
      <c r="M39" s="33">
        <f t="shared" si="9"/>
        <v>199</v>
      </c>
      <c r="N39" s="33">
        <f t="shared" si="10"/>
        <v>106.6852</v>
      </c>
    </row>
    <row r="40" ht="21.6" spans="1:14">
      <c r="A40" s="30">
        <v>4</v>
      </c>
      <c r="B40" s="30"/>
      <c r="C40" s="48" t="s">
        <v>23</v>
      </c>
      <c r="D40" s="50" t="s">
        <v>277</v>
      </c>
      <c r="E40" s="50" t="s">
        <v>278</v>
      </c>
      <c r="F40" s="58">
        <v>2.657</v>
      </c>
      <c r="G40" s="52">
        <v>14.98</v>
      </c>
      <c r="H40" s="48">
        <v>10</v>
      </c>
      <c r="I40" s="53">
        <v>7</v>
      </c>
      <c r="J40" s="48" t="s">
        <v>272</v>
      </c>
      <c r="K40" s="52">
        <v>94.3288</v>
      </c>
      <c r="L40" s="33">
        <v>39.69</v>
      </c>
      <c r="M40" s="33">
        <f t="shared" si="9"/>
        <v>39.7</v>
      </c>
      <c r="N40" s="33">
        <f t="shared" si="10"/>
        <v>54.6288</v>
      </c>
    </row>
    <row r="41" ht="21.6" spans="1:14">
      <c r="A41" s="30">
        <v>5</v>
      </c>
      <c r="B41" s="30"/>
      <c r="C41" s="47" t="s">
        <v>23</v>
      </c>
      <c r="D41" s="48" t="s">
        <v>279</v>
      </c>
      <c r="E41" s="47" t="s">
        <v>280</v>
      </c>
      <c r="F41" s="47">
        <v>900.045</v>
      </c>
      <c r="G41" s="49">
        <v>54</v>
      </c>
      <c r="H41" s="47">
        <v>48</v>
      </c>
      <c r="I41" s="47">
        <v>12</v>
      </c>
      <c r="J41" s="48" t="s">
        <v>272</v>
      </c>
      <c r="K41" s="49">
        <v>400.2534</v>
      </c>
      <c r="L41" s="33">
        <f>326.592-25.136</f>
        <v>301.456</v>
      </c>
      <c r="M41" s="33">
        <f t="shared" si="9"/>
        <v>301.5</v>
      </c>
      <c r="N41" s="33">
        <f t="shared" si="10"/>
        <v>98.7534</v>
      </c>
    </row>
    <row r="42" spans="1:14">
      <c r="A42" s="28"/>
      <c r="B42" s="28" t="s">
        <v>281</v>
      </c>
      <c r="C42" s="28"/>
      <c r="D42" s="28"/>
      <c r="E42" s="28"/>
      <c r="F42" s="28"/>
      <c r="G42" s="29">
        <f t="shared" ref="G42:N42" si="11">SUM(G43:G48)</f>
        <v>261.16</v>
      </c>
      <c r="H42" s="28"/>
      <c r="I42" s="28"/>
      <c r="J42" s="28"/>
      <c r="K42" s="29">
        <f t="shared" si="11"/>
        <v>1561.8329</v>
      </c>
      <c r="L42" s="29">
        <f t="shared" si="11"/>
        <v>863.9</v>
      </c>
      <c r="M42" s="29">
        <f t="shared" si="11"/>
        <v>1000</v>
      </c>
      <c r="N42" s="29">
        <f t="shared" si="11"/>
        <v>561.8329</v>
      </c>
    </row>
    <row r="43" ht="21.6" spans="1:14">
      <c r="A43" s="30">
        <v>6</v>
      </c>
      <c r="B43" s="30"/>
      <c r="C43" s="50" t="s">
        <v>282</v>
      </c>
      <c r="D43" s="50" t="s">
        <v>283</v>
      </c>
      <c r="E43" s="50" t="s">
        <v>284</v>
      </c>
      <c r="F43" s="50">
        <v>0.068</v>
      </c>
      <c r="G43" s="56">
        <v>87</v>
      </c>
      <c r="H43" s="50">
        <v>80</v>
      </c>
      <c r="I43" s="50">
        <v>9</v>
      </c>
      <c r="J43" s="50" t="s">
        <v>272</v>
      </c>
      <c r="K43" s="52">
        <v>495.3614</v>
      </c>
      <c r="L43" s="52">
        <v>136.1</v>
      </c>
      <c r="M43" s="52">
        <v>345.1</v>
      </c>
      <c r="N43" s="52">
        <f t="shared" ref="N43:N48" si="12">K43-M43</f>
        <v>150.2614</v>
      </c>
    </row>
    <row r="44" ht="21.6" spans="1:14">
      <c r="A44" s="30">
        <v>7</v>
      </c>
      <c r="B44" s="30"/>
      <c r="C44" s="50" t="s">
        <v>282</v>
      </c>
      <c r="D44" s="50" t="s">
        <v>285</v>
      </c>
      <c r="E44" s="50" t="s">
        <v>286</v>
      </c>
      <c r="F44" s="50">
        <v>7.924</v>
      </c>
      <c r="G44" s="56">
        <v>23.04</v>
      </c>
      <c r="H44" s="50">
        <v>16</v>
      </c>
      <c r="I44" s="50">
        <v>10</v>
      </c>
      <c r="J44" s="50" t="s">
        <v>272</v>
      </c>
      <c r="K44" s="52">
        <v>169.9633</v>
      </c>
      <c r="L44" s="52">
        <v>68</v>
      </c>
      <c r="M44" s="52">
        <v>127.57</v>
      </c>
      <c r="N44" s="52">
        <f t="shared" si="12"/>
        <v>42.3933</v>
      </c>
    </row>
    <row r="45" ht="21.6" spans="1:14">
      <c r="A45" s="30">
        <v>8</v>
      </c>
      <c r="B45" s="30"/>
      <c r="C45" s="50" t="s">
        <v>282</v>
      </c>
      <c r="D45" s="50" t="s">
        <v>287</v>
      </c>
      <c r="E45" s="50" t="s">
        <v>288</v>
      </c>
      <c r="F45" s="50">
        <v>0.585</v>
      </c>
      <c r="G45" s="56">
        <v>67</v>
      </c>
      <c r="H45" s="50">
        <v>60</v>
      </c>
      <c r="I45" s="50">
        <v>9</v>
      </c>
      <c r="J45" s="50" t="s">
        <v>272</v>
      </c>
      <c r="K45" s="52">
        <v>422.1976</v>
      </c>
      <c r="L45" s="52">
        <v>345.1</v>
      </c>
      <c r="M45" s="52">
        <v>255.15</v>
      </c>
      <c r="N45" s="52">
        <f t="shared" si="12"/>
        <v>167.0476</v>
      </c>
    </row>
    <row r="46" ht="21.6" spans="1:14">
      <c r="A46" s="30">
        <v>9</v>
      </c>
      <c r="B46" s="30"/>
      <c r="C46" s="50" t="s">
        <v>282</v>
      </c>
      <c r="D46" s="50" t="s">
        <v>289</v>
      </c>
      <c r="E46" s="50" t="s">
        <v>290</v>
      </c>
      <c r="F46" s="50">
        <v>0.117</v>
      </c>
      <c r="G46" s="56">
        <v>31.54</v>
      </c>
      <c r="H46" s="50">
        <v>24</v>
      </c>
      <c r="I46" s="50">
        <v>8</v>
      </c>
      <c r="J46" s="50" t="s">
        <v>272</v>
      </c>
      <c r="K46" s="52">
        <v>143.8169</v>
      </c>
      <c r="L46" s="52">
        <v>110.6</v>
      </c>
      <c r="M46" s="52">
        <v>102.06</v>
      </c>
      <c r="N46" s="52">
        <f t="shared" si="12"/>
        <v>41.7569</v>
      </c>
    </row>
    <row r="47" ht="21.6" spans="1:14">
      <c r="A47" s="30">
        <v>10</v>
      </c>
      <c r="B47" s="30"/>
      <c r="C47" s="50" t="s">
        <v>282</v>
      </c>
      <c r="D47" s="50" t="s">
        <v>291</v>
      </c>
      <c r="E47" s="50" t="s">
        <v>292</v>
      </c>
      <c r="F47" s="50">
        <v>2.427</v>
      </c>
      <c r="G47" s="56">
        <v>15.54</v>
      </c>
      <c r="H47" s="50">
        <v>8</v>
      </c>
      <c r="I47" s="50">
        <v>8</v>
      </c>
      <c r="J47" s="50" t="s">
        <v>272</v>
      </c>
      <c r="K47" s="52">
        <v>81.3488</v>
      </c>
      <c r="L47" s="52">
        <v>68</v>
      </c>
      <c r="M47" s="52">
        <v>34.02</v>
      </c>
      <c r="N47" s="52">
        <f t="shared" si="12"/>
        <v>47.3288</v>
      </c>
    </row>
    <row r="48" ht="21.6" spans="1:14">
      <c r="A48" s="30">
        <v>11</v>
      </c>
      <c r="B48" s="30"/>
      <c r="C48" s="50" t="s">
        <v>282</v>
      </c>
      <c r="D48" s="50" t="s">
        <v>293</v>
      </c>
      <c r="E48" s="50" t="s">
        <v>294</v>
      </c>
      <c r="F48" s="50">
        <v>0.946</v>
      </c>
      <c r="G48" s="56">
        <v>37.04</v>
      </c>
      <c r="H48" s="50">
        <v>32</v>
      </c>
      <c r="I48" s="50">
        <v>8</v>
      </c>
      <c r="J48" s="50" t="s">
        <v>272</v>
      </c>
      <c r="K48" s="52">
        <v>249.1449</v>
      </c>
      <c r="L48" s="52">
        <v>136.1</v>
      </c>
      <c r="M48" s="52">
        <v>136.1</v>
      </c>
      <c r="N48" s="52">
        <f t="shared" si="12"/>
        <v>113.0449</v>
      </c>
    </row>
  </sheetData>
  <mergeCells count="9">
    <mergeCell ref="A2:K2"/>
    <mergeCell ref="A3:B3"/>
    <mergeCell ref="E3:F3"/>
    <mergeCell ref="H3:K3"/>
    <mergeCell ref="A33:N33"/>
    <mergeCell ref="C3:C4"/>
    <mergeCell ref="D3:D4"/>
    <mergeCell ref="G3:G4"/>
    <mergeCell ref="L3:L4"/>
  </mergeCells>
  <printOptions horizontalCentered="1"/>
  <pageMargins left="0.751388888888889" right="0.751388888888889" top="1" bottom="1" header="0.511805555555556" footer="0.511805555555556"/>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8"/>
  <sheetViews>
    <sheetView workbookViewId="0">
      <selection activeCell="G13" sqref="G13"/>
    </sheetView>
  </sheetViews>
  <sheetFormatPr defaultColWidth="9" defaultRowHeight="14.4" outlineLevelCol="4"/>
  <cols>
    <col min="1" max="3" width="20.75" customWidth="1"/>
    <col min="4" max="4" width="14.5" customWidth="1"/>
    <col min="5" max="5" width="12.8888888888889" hidden="1" customWidth="1"/>
  </cols>
  <sheetData>
    <row r="1" spans="1:1">
      <c r="A1" t="s">
        <v>10</v>
      </c>
    </row>
    <row r="2" ht="24" spans="1:4">
      <c r="A2" s="18" t="s">
        <v>295</v>
      </c>
      <c r="B2" s="18"/>
      <c r="C2" s="18"/>
      <c r="D2" s="18"/>
    </row>
    <row r="3" spans="1:4">
      <c r="A3" s="19" t="s">
        <v>296</v>
      </c>
      <c r="B3" s="19" t="s">
        <v>297</v>
      </c>
      <c r="C3" s="19" t="s">
        <v>298</v>
      </c>
      <c r="D3" s="19" t="s">
        <v>109</v>
      </c>
    </row>
    <row r="4" spans="1:4">
      <c r="A4" s="19"/>
      <c r="B4" s="19"/>
      <c r="C4" s="19"/>
      <c r="D4" s="19"/>
    </row>
    <row r="5" spans="1:4">
      <c r="A5" s="19"/>
      <c r="B5" s="19"/>
      <c r="C5" s="19"/>
      <c r="D5" s="19"/>
    </row>
    <row r="6" spans="1:4">
      <c r="A6" s="20" t="s">
        <v>176</v>
      </c>
      <c r="B6" s="21">
        <f>B7+B14+B20+B28+B32+B38+B45+B54+B60+B66+B67+B68</f>
        <v>5859.203</v>
      </c>
      <c r="C6" s="21">
        <v>13398.209027934</v>
      </c>
      <c r="D6" s="21"/>
    </row>
    <row r="7" spans="1:5">
      <c r="A7" s="20" t="s">
        <v>269</v>
      </c>
      <c r="B7" s="21">
        <f>SUM(B8:B13)</f>
        <v>1025.752</v>
      </c>
      <c r="C7" s="21">
        <v>2225.7</v>
      </c>
      <c r="D7" s="21"/>
      <c r="E7">
        <f>C7+C14+C20+C28+C32+C38+C45+C54+C60+C66+C67+C68</f>
        <v>13398.209027934</v>
      </c>
    </row>
    <row r="8" spans="1:4">
      <c r="A8" s="22" t="s">
        <v>299</v>
      </c>
      <c r="B8" s="23">
        <v>148.167</v>
      </c>
      <c r="C8" s="23">
        <v>227.2</v>
      </c>
      <c r="D8" s="23"/>
    </row>
    <row r="9" spans="1:4">
      <c r="A9" s="22" t="s">
        <v>300</v>
      </c>
      <c r="B9" s="23">
        <v>202.645</v>
      </c>
      <c r="C9" s="23">
        <v>445.8</v>
      </c>
      <c r="D9" s="23"/>
    </row>
    <row r="10" spans="1:4">
      <c r="A10" s="22" t="s">
        <v>301</v>
      </c>
      <c r="B10" s="23">
        <v>293.281</v>
      </c>
      <c r="C10" s="23">
        <v>643.4</v>
      </c>
      <c r="D10" s="23"/>
    </row>
    <row r="11" spans="1:4">
      <c r="A11" s="22" t="s">
        <v>302</v>
      </c>
      <c r="B11" s="23">
        <v>239.366</v>
      </c>
      <c r="C11" s="23">
        <v>544.2</v>
      </c>
      <c r="D11" s="23"/>
    </row>
    <row r="12" spans="1:4">
      <c r="A12" s="22" t="s">
        <v>303</v>
      </c>
      <c r="B12" s="23">
        <v>44.839</v>
      </c>
      <c r="C12" s="23">
        <v>117.7</v>
      </c>
      <c r="D12" s="23"/>
    </row>
    <row r="13" spans="1:4">
      <c r="A13" s="22" t="s">
        <v>304</v>
      </c>
      <c r="B13" s="23">
        <v>97.454</v>
      </c>
      <c r="C13" s="23">
        <v>247.4</v>
      </c>
      <c r="D13" s="23"/>
    </row>
    <row r="14" spans="1:4">
      <c r="A14" s="20" t="s">
        <v>305</v>
      </c>
      <c r="B14" s="21">
        <f>SUM(B15:B19)</f>
        <v>666.227</v>
      </c>
      <c r="C14" s="21">
        <v>1655.9</v>
      </c>
      <c r="D14" s="21"/>
    </row>
    <row r="15" spans="1:4">
      <c r="A15" s="22" t="s">
        <v>306</v>
      </c>
      <c r="B15" s="23">
        <v>121.83</v>
      </c>
      <c r="C15" s="23">
        <v>313.8</v>
      </c>
      <c r="D15" s="23"/>
    </row>
    <row r="16" spans="1:4">
      <c r="A16" s="22" t="s">
        <v>307</v>
      </c>
      <c r="B16" s="23">
        <v>147.082</v>
      </c>
      <c r="C16" s="23">
        <v>357.2</v>
      </c>
      <c r="D16" s="23"/>
    </row>
    <row r="17" spans="1:4">
      <c r="A17" s="22" t="s">
        <v>308</v>
      </c>
      <c r="B17" s="23">
        <v>138.928</v>
      </c>
      <c r="C17" s="23">
        <v>343.9</v>
      </c>
      <c r="D17" s="23"/>
    </row>
    <row r="18" spans="1:4">
      <c r="A18" s="22" t="s">
        <v>309</v>
      </c>
      <c r="B18" s="23">
        <v>113.987</v>
      </c>
      <c r="C18" s="23">
        <v>271.6</v>
      </c>
      <c r="D18" s="23"/>
    </row>
    <row r="19" spans="1:4">
      <c r="A19" s="22" t="s">
        <v>310</v>
      </c>
      <c r="B19" s="23">
        <v>144.4</v>
      </c>
      <c r="C19" s="23">
        <v>369.4</v>
      </c>
      <c r="D19" s="23"/>
    </row>
    <row r="20" spans="1:4">
      <c r="A20" s="20" t="s">
        <v>138</v>
      </c>
      <c r="B20" s="21">
        <f>SUM(B21:B25)</f>
        <v>490.811</v>
      </c>
      <c r="C20" s="21">
        <v>1156.4</v>
      </c>
      <c r="D20" s="21"/>
    </row>
    <row r="21" spans="1:4">
      <c r="A21" s="22" t="s">
        <v>311</v>
      </c>
      <c r="B21" s="23">
        <v>127.562</v>
      </c>
      <c r="C21" s="23">
        <v>297.2</v>
      </c>
      <c r="D21" s="23"/>
    </row>
    <row r="22" spans="1:4">
      <c r="A22" s="22" t="s">
        <v>93</v>
      </c>
      <c r="B22" s="23">
        <v>244.647</v>
      </c>
      <c r="C22" s="23">
        <v>467.1</v>
      </c>
      <c r="D22" s="23"/>
    </row>
    <row r="23" spans="1:4">
      <c r="A23" s="22" t="s">
        <v>312</v>
      </c>
      <c r="B23" s="23">
        <v>42.014</v>
      </c>
      <c r="C23" s="23">
        <v>15.8</v>
      </c>
      <c r="D23" s="23"/>
    </row>
    <row r="24" spans="1:4">
      <c r="A24" s="22" t="s">
        <v>313</v>
      </c>
      <c r="B24" s="23">
        <v>18.5</v>
      </c>
      <c r="C24" s="23">
        <v>50</v>
      </c>
      <c r="D24" s="23"/>
    </row>
    <row r="25" spans="1:4">
      <c r="A25" s="22" t="s">
        <v>139</v>
      </c>
      <c r="B25" s="23">
        <v>58.088</v>
      </c>
      <c r="C25" s="23">
        <v>120.1</v>
      </c>
      <c r="D25" s="23"/>
    </row>
    <row r="26" spans="1:4">
      <c r="A26" s="22" t="s">
        <v>314</v>
      </c>
      <c r="B26" s="23"/>
      <c r="C26" s="23">
        <v>65.7</v>
      </c>
      <c r="D26" s="23"/>
    </row>
    <row r="27" spans="1:4">
      <c r="A27" s="22" t="s">
        <v>315</v>
      </c>
      <c r="B27" s="23"/>
      <c r="C27" s="23">
        <v>140.5</v>
      </c>
      <c r="D27" s="23"/>
    </row>
    <row r="28" spans="1:4">
      <c r="A28" s="20" t="s">
        <v>281</v>
      </c>
      <c r="B28" s="21">
        <f>SUM(B29:B31)</f>
        <v>176.065</v>
      </c>
      <c r="C28" s="21">
        <v>444.395171214</v>
      </c>
      <c r="D28" s="21"/>
    </row>
    <row r="29" spans="1:4">
      <c r="A29" s="22" t="s">
        <v>282</v>
      </c>
      <c r="B29" s="23">
        <v>150.107</v>
      </c>
      <c r="C29" s="23">
        <v>375.9</v>
      </c>
      <c r="D29" s="23"/>
    </row>
    <row r="30" spans="1:4">
      <c r="A30" s="22" t="s">
        <v>316</v>
      </c>
      <c r="B30" s="23">
        <v>16.752</v>
      </c>
      <c r="C30" s="23">
        <v>42.9</v>
      </c>
      <c r="D30" s="23"/>
    </row>
    <row r="31" spans="1:4">
      <c r="A31" s="22" t="s">
        <v>312</v>
      </c>
      <c r="B31" s="23">
        <v>9.206</v>
      </c>
      <c r="C31" s="23">
        <v>25.595171214</v>
      </c>
      <c r="D31" s="23"/>
    </row>
    <row r="32" spans="1:4">
      <c r="A32" s="20" t="s">
        <v>178</v>
      </c>
      <c r="B32" s="21">
        <f>SUM(B33:B37)</f>
        <v>590.866</v>
      </c>
      <c r="C32" s="21">
        <v>1405.61385672</v>
      </c>
      <c r="D32" s="21"/>
    </row>
    <row r="33" spans="1:4">
      <c r="A33" s="22" t="s">
        <v>312</v>
      </c>
      <c r="B33" s="23">
        <v>11.022</v>
      </c>
      <c r="C33" s="23">
        <v>26.61385672</v>
      </c>
      <c r="D33" s="23"/>
    </row>
    <row r="34" spans="1:4">
      <c r="A34" s="22" t="s">
        <v>201</v>
      </c>
      <c r="B34" s="23">
        <v>169.685</v>
      </c>
      <c r="C34" s="23">
        <v>400.6</v>
      </c>
      <c r="D34" s="23"/>
    </row>
    <row r="35" spans="1:4">
      <c r="A35" s="22" t="s">
        <v>317</v>
      </c>
      <c r="B35" s="23">
        <v>79.969</v>
      </c>
      <c r="C35" s="23">
        <v>198.6</v>
      </c>
      <c r="D35" s="23"/>
    </row>
    <row r="36" spans="1:4">
      <c r="A36" s="22" t="s">
        <v>179</v>
      </c>
      <c r="B36" s="23">
        <v>109.617</v>
      </c>
      <c r="C36" s="23">
        <v>257.9</v>
      </c>
      <c r="D36" s="23"/>
    </row>
    <row r="37" spans="1:4">
      <c r="A37" s="22" t="s">
        <v>193</v>
      </c>
      <c r="B37" s="23">
        <v>220.573</v>
      </c>
      <c r="C37" s="23">
        <v>521.9</v>
      </c>
      <c r="D37" s="23"/>
    </row>
    <row r="38" spans="1:4">
      <c r="A38" s="20" t="s">
        <v>205</v>
      </c>
      <c r="B38" s="21">
        <f>SUM(B39:B44)</f>
        <v>455.201</v>
      </c>
      <c r="C38" s="21">
        <v>1014.6</v>
      </c>
      <c r="D38" s="21"/>
    </row>
    <row r="39" spans="1:4">
      <c r="A39" s="22" t="s">
        <v>318</v>
      </c>
      <c r="B39" s="23">
        <v>72.7</v>
      </c>
      <c r="C39" s="23">
        <v>176.9</v>
      </c>
      <c r="D39" s="23"/>
    </row>
    <row r="40" spans="1:4">
      <c r="A40" s="22" t="s">
        <v>319</v>
      </c>
      <c r="B40" s="23">
        <v>54.449</v>
      </c>
      <c r="C40" s="23">
        <v>137.5</v>
      </c>
      <c r="D40" s="23"/>
    </row>
    <row r="41" spans="1:4">
      <c r="A41" s="22" t="s">
        <v>221</v>
      </c>
      <c r="B41" s="23">
        <v>91.786</v>
      </c>
      <c r="C41" s="23">
        <v>218.6</v>
      </c>
      <c r="D41" s="23"/>
    </row>
    <row r="42" spans="1:4">
      <c r="A42" s="22" t="s">
        <v>206</v>
      </c>
      <c r="B42" s="23">
        <v>101.136</v>
      </c>
      <c r="C42" s="23">
        <v>230.4</v>
      </c>
      <c r="D42" s="23"/>
    </row>
    <row r="43" spans="1:4">
      <c r="A43" s="22" t="s">
        <v>320</v>
      </c>
      <c r="B43" s="23">
        <v>66.23</v>
      </c>
      <c r="C43" s="23">
        <v>153.5</v>
      </c>
      <c r="D43" s="23"/>
    </row>
    <row r="44" spans="1:4">
      <c r="A44" s="22" t="s">
        <v>321</v>
      </c>
      <c r="B44" s="23">
        <v>68.9</v>
      </c>
      <c r="C44" s="23">
        <v>97.7</v>
      </c>
      <c r="D44" s="23"/>
    </row>
    <row r="45" spans="1:4">
      <c r="A45" s="20" t="s">
        <v>225</v>
      </c>
      <c r="B45" s="21">
        <v>921</v>
      </c>
      <c r="C45" s="21">
        <v>2118.7</v>
      </c>
      <c r="D45" s="21"/>
    </row>
    <row r="46" spans="1:4">
      <c r="A46" s="22" t="s">
        <v>322</v>
      </c>
      <c r="B46" s="23">
        <v>101.4</v>
      </c>
      <c r="C46" s="23">
        <v>234.7</v>
      </c>
      <c r="D46" s="23"/>
    </row>
    <row r="47" spans="1:4">
      <c r="A47" s="22" t="s">
        <v>323</v>
      </c>
      <c r="B47" s="23">
        <v>101</v>
      </c>
      <c r="C47" s="23">
        <v>240</v>
      </c>
      <c r="D47" s="23"/>
    </row>
    <row r="48" spans="1:4">
      <c r="A48" s="22" t="s">
        <v>324</v>
      </c>
      <c r="B48" s="23">
        <v>161.46</v>
      </c>
      <c r="C48" s="23">
        <v>379.1</v>
      </c>
      <c r="D48" s="23"/>
    </row>
    <row r="49" spans="1:4">
      <c r="A49" s="22" t="s">
        <v>325</v>
      </c>
      <c r="B49" s="23">
        <v>290.3</v>
      </c>
      <c r="C49" s="23">
        <v>658.5</v>
      </c>
      <c r="D49" s="23"/>
    </row>
    <row r="50" spans="1:4">
      <c r="A50" s="22" t="s">
        <v>326</v>
      </c>
      <c r="B50" s="23">
        <v>15.7</v>
      </c>
      <c r="C50" s="23">
        <v>30.8</v>
      </c>
      <c r="D50" s="23"/>
    </row>
    <row r="51" spans="1:4">
      <c r="A51" s="22" t="s">
        <v>327</v>
      </c>
      <c r="B51" s="23">
        <v>83.826</v>
      </c>
      <c r="C51" s="23">
        <v>191.1</v>
      </c>
      <c r="D51" s="23"/>
    </row>
    <row r="52" spans="1:4">
      <c r="A52" s="22" t="s">
        <v>328</v>
      </c>
      <c r="B52" s="23">
        <v>59.561</v>
      </c>
      <c r="C52" s="23">
        <v>149.6</v>
      </c>
      <c r="D52" s="23"/>
    </row>
    <row r="53" spans="1:4">
      <c r="A53" s="22" t="s">
        <v>226</v>
      </c>
      <c r="B53" s="23">
        <v>107.652</v>
      </c>
      <c r="C53" s="23">
        <v>234.9</v>
      </c>
      <c r="D53" s="23"/>
    </row>
    <row r="54" spans="1:4">
      <c r="A54" s="20" t="s">
        <v>148</v>
      </c>
      <c r="B54" s="21">
        <f>SUM(B55:B59)</f>
        <v>813.516</v>
      </c>
      <c r="C54" s="21">
        <v>1786.7</v>
      </c>
      <c r="D54" s="21"/>
    </row>
    <row r="55" spans="1:4">
      <c r="A55" s="22" t="s">
        <v>329</v>
      </c>
      <c r="B55" s="23">
        <v>108.105</v>
      </c>
      <c r="C55" s="23">
        <v>232.5</v>
      </c>
      <c r="D55" s="23"/>
    </row>
    <row r="56" spans="1:4">
      <c r="A56" s="22" t="s">
        <v>330</v>
      </c>
      <c r="B56" s="23">
        <v>277.223</v>
      </c>
      <c r="C56" s="23">
        <v>626.4</v>
      </c>
      <c r="D56" s="23"/>
    </row>
    <row r="57" spans="1:4">
      <c r="A57" s="22" t="s">
        <v>149</v>
      </c>
      <c r="B57" s="23">
        <v>26.754</v>
      </c>
      <c r="C57" s="23">
        <v>79.5</v>
      </c>
      <c r="D57" s="23"/>
    </row>
    <row r="58" spans="1:4">
      <c r="A58" s="22" t="s">
        <v>242</v>
      </c>
      <c r="B58" s="23">
        <v>229.776</v>
      </c>
      <c r="C58" s="23">
        <v>483.7</v>
      </c>
      <c r="D58" s="23"/>
    </row>
    <row r="59" spans="1:4">
      <c r="A59" s="22" t="s">
        <v>331</v>
      </c>
      <c r="B59" s="23">
        <v>171.658</v>
      </c>
      <c r="C59" s="23">
        <v>364.6</v>
      </c>
      <c r="D59" s="23"/>
    </row>
    <row r="60" spans="1:4">
      <c r="A60" s="20" t="s">
        <v>116</v>
      </c>
      <c r="B60" s="21">
        <f>SUM(B61:B65)</f>
        <v>332.329</v>
      </c>
      <c r="C60" s="21">
        <v>719.7</v>
      </c>
      <c r="D60" s="21"/>
    </row>
    <row r="61" spans="1:4">
      <c r="A61" s="22" t="s">
        <v>111</v>
      </c>
      <c r="B61" s="23">
        <v>47.213</v>
      </c>
      <c r="C61" s="23">
        <v>97.9</v>
      </c>
      <c r="D61" s="23"/>
    </row>
    <row r="62" spans="1:4">
      <c r="A62" s="22" t="s">
        <v>122</v>
      </c>
      <c r="B62" s="23">
        <v>59</v>
      </c>
      <c r="C62" s="23">
        <v>124.3</v>
      </c>
      <c r="D62" s="23"/>
    </row>
    <row r="63" spans="1:4">
      <c r="A63" s="22" t="s">
        <v>125</v>
      </c>
      <c r="B63" s="23">
        <v>48.299</v>
      </c>
      <c r="C63" s="23">
        <v>104.9</v>
      </c>
      <c r="D63" s="23"/>
    </row>
    <row r="64" spans="1:4">
      <c r="A64" s="22" t="s">
        <v>332</v>
      </c>
      <c r="B64" s="23">
        <v>105.736</v>
      </c>
      <c r="C64" s="23">
        <v>236.6</v>
      </c>
      <c r="D64" s="23"/>
    </row>
    <row r="65" spans="1:4">
      <c r="A65" s="22" t="s">
        <v>333</v>
      </c>
      <c r="B65" s="23">
        <v>72.081</v>
      </c>
      <c r="C65" s="23">
        <v>156</v>
      </c>
      <c r="D65" s="23"/>
    </row>
    <row r="66" spans="1:4">
      <c r="A66" s="24" t="s">
        <v>334</v>
      </c>
      <c r="B66" s="21">
        <v>165.9</v>
      </c>
      <c r="C66" s="21">
        <v>355.2</v>
      </c>
      <c r="D66" s="21"/>
    </row>
    <row r="67" spans="1:4">
      <c r="A67" s="20" t="s">
        <v>335</v>
      </c>
      <c r="B67" s="21">
        <v>180.687</v>
      </c>
      <c r="C67" s="21">
        <v>415.5</v>
      </c>
      <c r="D67" s="21"/>
    </row>
    <row r="68" spans="1:4">
      <c r="A68" s="20" t="s">
        <v>336</v>
      </c>
      <c r="B68" s="21">
        <v>40.849</v>
      </c>
      <c r="C68" s="21">
        <v>99.8</v>
      </c>
      <c r="D68" s="21"/>
    </row>
  </sheetData>
  <mergeCells count="5">
    <mergeCell ref="A2:D2"/>
    <mergeCell ref="A3:A5"/>
    <mergeCell ref="B3:B5"/>
    <mergeCell ref="C3:C5"/>
    <mergeCell ref="D3:D5"/>
  </mergeCells>
  <printOptions horizontalCentered="1"/>
  <pageMargins left="0.751388888888889" right="0.751388888888889" top="1" bottom="1" header="0.511805555555556" footer="0.511805555555556"/>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66"/>
  <sheetViews>
    <sheetView topLeftCell="A43" workbookViewId="0">
      <selection activeCell="G6" sqref="G6"/>
    </sheetView>
  </sheetViews>
  <sheetFormatPr defaultColWidth="9" defaultRowHeight="14.4"/>
  <cols>
    <col min="1" max="1" width="7.11111111111111" customWidth="1"/>
    <col min="2" max="2" width="11.1296296296296" customWidth="1"/>
    <col min="3" max="3" width="12.6296296296296" customWidth="1"/>
    <col min="4" max="4" width="11.1296296296296" customWidth="1"/>
    <col min="5" max="5" width="12.7777777777778" customWidth="1"/>
    <col min="6" max="8" width="6.62962962962963" customWidth="1"/>
    <col min="9" max="9" width="11.4444444444444" customWidth="1"/>
  </cols>
  <sheetData>
    <row r="1" spans="1:1">
      <c r="A1" t="s">
        <v>337</v>
      </c>
    </row>
    <row r="2" ht="42" customHeight="1" spans="1:9">
      <c r="A2" s="1" t="s">
        <v>338</v>
      </c>
      <c r="B2" s="1"/>
      <c r="C2" s="1"/>
      <c r="D2" s="1"/>
      <c r="E2" s="1"/>
      <c r="F2" s="1"/>
      <c r="G2" s="1"/>
      <c r="H2" s="1"/>
      <c r="I2" s="1"/>
    </row>
    <row r="3" ht="24" customHeight="1" spans="1:9">
      <c r="A3" s="2" t="s">
        <v>339</v>
      </c>
      <c r="B3" s="3"/>
      <c r="C3" s="4" t="s">
        <v>340</v>
      </c>
      <c r="D3" s="4" t="s">
        <v>341</v>
      </c>
      <c r="E3" s="5" t="s">
        <v>342</v>
      </c>
      <c r="F3" s="5"/>
      <c r="G3" s="5"/>
      <c r="H3" s="5"/>
      <c r="I3" s="5" t="s">
        <v>109</v>
      </c>
    </row>
    <row r="4" ht="24" customHeight="1" spans="1:9">
      <c r="A4" s="6"/>
      <c r="B4" s="7"/>
      <c r="C4" s="4"/>
      <c r="D4" s="4"/>
      <c r="E4" s="5" t="s">
        <v>20</v>
      </c>
      <c r="F4" s="8" t="s">
        <v>343</v>
      </c>
      <c r="G4" s="8" t="s">
        <v>344</v>
      </c>
      <c r="H4" s="8" t="s">
        <v>345</v>
      </c>
      <c r="I4" s="5"/>
    </row>
    <row r="5" ht="24" customHeight="1" spans="1:9">
      <c r="A5" s="9" t="s">
        <v>133</v>
      </c>
      <c r="B5" s="9" t="s">
        <v>346</v>
      </c>
      <c r="C5" s="4"/>
      <c r="D5" s="4"/>
      <c r="E5" s="5"/>
      <c r="F5" s="8"/>
      <c r="G5" s="8"/>
      <c r="H5" s="8"/>
      <c r="I5" s="5"/>
    </row>
    <row r="6" ht="24" customHeight="1" spans="1:9">
      <c r="A6" s="4" t="s">
        <v>176</v>
      </c>
      <c r="B6" s="4"/>
      <c r="C6" s="4"/>
      <c r="D6" s="4"/>
      <c r="E6" s="10">
        <v>14691.6</v>
      </c>
      <c r="F6" s="11">
        <v>7612.7</v>
      </c>
      <c r="G6" s="11">
        <v>2258</v>
      </c>
      <c r="H6" s="11">
        <v>4820.9</v>
      </c>
      <c r="I6" s="17"/>
    </row>
    <row r="7" spans="1:9">
      <c r="A7" s="4" t="s">
        <v>347</v>
      </c>
      <c r="B7" s="12" t="s">
        <v>348</v>
      </c>
      <c r="C7" s="13">
        <v>0</v>
      </c>
      <c r="D7" s="14">
        <v>0</v>
      </c>
      <c r="E7" s="4"/>
      <c r="F7" s="4"/>
      <c r="G7" s="4"/>
      <c r="H7" s="4"/>
      <c r="I7" s="4"/>
    </row>
    <row r="8" spans="1:9">
      <c r="A8" s="4"/>
      <c r="B8" s="12" t="s">
        <v>349</v>
      </c>
      <c r="C8" s="13">
        <v>0</v>
      </c>
      <c r="D8" s="14">
        <v>0</v>
      </c>
      <c r="E8" s="4"/>
      <c r="F8" s="4"/>
      <c r="G8" s="4"/>
      <c r="H8" s="4"/>
      <c r="I8" s="4"/>
    </row>
    <row r="9" spans="1:9">
      <c r="A9" s="4"/>
      <c r="B9" s="12" t="s">
        <v>350</v>
      </c>
      <c r="C9" s="13">
        <v>0</v>
      </c>
      <c r="D9" s="14">
        <v>0</v>
      </c>
      <c r="E9" s="4"/>
      <c r="F9" s="4"/>
      <c r="G9" s="4"/>
      <c r="H9" s="4"/>
      <c r="I9" s="4"/>
    </row>
    <row r="10" spans="1:9">
      <c r="A10" s="4"/>
      <c r="B10" s="12" t="s">
        <v>351</v>
      </c>
      <c r="C10" s="13">
        <v>0</v>
      </c>
      <c r="D10" s="14">
        <v>0</v>
      </c>
      <c r="E10" s="4"/>
      <c r="F10" s="4"/>
      <c r="G10" s="4"/>
      <c r="H10" s="4"/>
      <c r="I10" s="4"/>
    </row>
    <row r="11" spans="1:9">
      <c r="A11" s="4"/>
      <c r="B11" s="12" t="s">
        <v>352</v>
      </c>
      <c r="C11" s="13">
        <v>0</v>
      </c>
      <c r="D11" s="14">
        <v>0</v>
      </c>
      <c r="E11" s="4"/>
      <c r="F11" s="4"/>
      <c r="G11" s="4"/>
      <c r="H11" s="4"/>
      <c r="I11" s="4"/>
    </row>
    <row r="12" spans="1:9">
      <c r="A12" s="4"/>
      <c r="B12" s="4" t="s">
        <v>303</v>
      </c>
      <c r="C12" s="14">
        <v>953</v>
      </c>
      <c r="D12" s="14">
        <v>922</v>
      </c>
      <c r="E12" s="11">
        <v>493.1</v>
      </c>
      <c r="F12" s="15">
        <v>493.1</v>
      </c>
      <c r="G12" s="15"/>
      <c r="H12" s="4"/>
      <c r="I12" s="4"/>
    </row>
    <row r="13" spans="1:9">
      <c r="A13" s="4"/>
      <c r="B13" s="4" t="s">
        <v>23</v>
      </c>
      <c r="C13" s="14">
        <v>943</v>
      </c>
      <c r="D13" s="14">
        <v>903.8</v>
      </c>
      <c r="E13" s="11">
        <v>855.4</v>
      </c>
      <c r="F13" s="15">
        <v>855.4</v>
      </c>
      <c r="G13" s="4"/>
      <c r="H13" s="4"/>
      <c r="I13" s="4"/>
    </row>
    <row r="14" spans="1:9">
      <c r="A14" s="4"/>
      <c r="B14" s="4" t="s">
        <v>301</v>
      </c>
      <c r="C14" s="14">
        <v>698</v>
      </c>
      <c r="D14" s="14">
        <v>652.6</v>
      </c>
      <c r="E14" s="11">
        <v>526.6</v>
      </c>
      <c r="F14" s="4"/>
      <c r="G14" s="4"/>
      <c r="H14" s="15">
        <v>526.6</v>
      </c>
      <c r="I14" s="4"/>
    </row>
    <row r="15" spans="1:9">
      <c r="A15" s="4"/>
      <c r="B15" s="4" t="s">
        <v>299</v>
      </c>
      <c r="C15" s="14">
        <v>709</v>
      </c>
      <c r="D15" s="14">
        <v>662.9</v>
      </c>
      <c r="E15" s="11">
        <v>746.3</v>
      </c>
      <c r="F15" s="4"/>
      <c r="G15" s="4"/>
      <c r="H15" s="15">
        <v>746.3</v>
      </c>
      <c r="I15" s="4"/>
    </row>
    <row r="16" spans="1:9">
      <c r="A16" s="4"/>
      <c r="B16" s="4" t="s">
        <v>300</v>
      </c>
      <c r="C16" s="14">
        <v>903</v>
      </c>
      <c r="D16" s="14">
        <v>843.9</v>
      </c>
      <c r="E16" s="11">
        <v>748.7</v>
      </c>
      <c r="F16" s="4"/>
      <c r="G16" s="15">
        <v>748.7</v>
      </c>
      <c r="H16" s="4"/>
      <c r="I16" s="4"/>
    </row>
    <row r="17" spans="1:9">
      <c r="A17" s="4" t="s">
        <v>353</v>
      </c>
      <c r="B17" s="4" t="s">
        <v>354</v>
      </c>
      <c r="C17" s="4">
        <v>767</v>
      </c>
      <c r="D17" s="4">
        <v>563.6</v>
      </c>
      <c r="E17" s="11">
        <v>0</v>
      </c>
      <c r="F17" s="4"/>
      <c r="G17" s="4"/>
      <c r="H17" s="4"/>
      <c r="I17" s="4"/>
    </row>
    <row r="18" spans="1:9">
      <c r="A18" s="4"/>
      <c r="B18" s="4" t="s">
        <v>355</v>
      </c>
      <c r="C18" s="4">
        <v>730</v>
      </c>
      <c r="D18" s="4">
        <v>526.4</v>
      </c>
      <c r="E18" s="11">
        <v>0</v>
      </c>
      <c r="F18" s="4"/>
      <c r="G18" s="4"/>
      <c r="H18" s="4"/>
      <c r="I18" s="4"/>
    </row>
    <row r="19" spans="1:9">
      <c r="A19" s="4"/>
      <c r="B19" s="4" t="s">
        <v>356</v>
      </c>
      <c r="C19" s="4">
        <v>634</v>
      </c>
      <c r="D19" s="4">
        <v>430.6</v>
      </c>
      <c r="E19" s="11">
        <v>0</v>
      </c>
      <c r="F19" s="4"/>
      <c r="G19" s="4"/>
      <c r="H19" s="4"/>
      <c r="I19" s="4"/>
    </row>
    <row r="20" spans="1:9">
      <c r="A20" s="4"/>
      <c r="B20" s="4" t="s">
        <v>357</v>
      </c>
      <c r="C20" s="4">
        <v>726</v>
      </c>
      <c r="D20" s="4">
        <v>522.6</v>
      </c>
      <c r="E20" s="11">
        <v>0</v>
      </c>
      <c r="F20" s="4"/>
      <c r="G20" s="4"/>
      <c r="H20" s="4"/>
      <c r="I20" s="4"/>
    </row>
    <row r="21" spans="1:9">
      <c r="A21" s="4"/>
      <c r="B21" s="4" t="s">
        <v>358</v>
      </c>
      <c r="C21" s="4">
        <v>841</v>
      </c>
      <c r="D21" s="4">
        <v>637.4</v>
      </c>
      <c r="E21" s="11">
        <v>202.2</v>
      </c>
      <c r="F21" s="4"/>
      <c r="G21" s="4"/>
      <c r="H21" s="15">
        <v>202.2</v>
      </c>
      <c r="I21" s="4"/>
    </row>
    <row r="22" spans="1:9">
      <c r="A22" s="4"/>
      <c r="B22" s="16" t="s">
        <v>309</v>
      </c>
      <c r="C22" s="16">
        <v>755</v>
      </c>
      <c r="D22" s="4">
        <v>696</v>
      </c>
      <c r="E22" s="11">
        <v>259.8</v>
      </c>
      <c r="F22" s="4"/>
      <c r="G22" s="4"/>
      <c r="H22" s="15">
        <v>259.8</v>
      </c>
      <c r="I22" s="4"/>
    </row>
    <row r="23" spans="1:9">
      <c r="A23" s="4"/>
      <c r="B23" s="4" t="s">
        <v>308</v>
      </c>
      <c r="C23" s="4">
        <v>923</v>
      </c>
      <c r="D23" s="4">
        <v>719.9</v>
      </c>
      <c r="E23" s="11">
        <v>269.1</v>
      </c>
      <c r="F23" s="4"/>
      <c r="G23" s="4"/>
      <c r="H23" s="15">
        <v>269.1</v>
      </c>
      <c r="I23" s="4"/>
    </row>
    <row r="24" spans="1:9">
      <c r="A24" s="4"/>
      <c r="B24" s="4" t="s">
        <v>310</v>
      </c>
      <c r="C24" s="4">
        <v>941</v>
      </c>
      <c r="D24" s="4">
        <v>879</v>
      </c>
      <c r="E24" s="11">
        <v>470.2</v>
      </c>
      <c r="F24" s="4"/>
      <c r="G24" s="15">
        <v>470.2</v>
      </c>
      <c r="H24" s="4"/>
      <c r="I24" s="4"/>
    </row>
    <row r="25" spans="1:9">
      <c r="A25" s="4"/>
      <c r="B25" s="4" t="s">
        <v>359</v>
      </c>
      <c r="C25" s="4">
        <v>961</v>
      </c>
      <c r="D25" s="4">
        <v>922.4</v>
      </c>
      <c r="E25" s="11">
        <v>482.6</v>
      </c>
      <c r="F25" s="15">
        <v>482.6</v>
      </c>
      <c r="G25" s="4"/>
      <c r="H25" s="4"/>
      <c r="I25" s="4"/>
    </row>
    <row r="26" spans="1:9">
      <c r="A26" s="4" t="s">
        <v>360</v>
      </c>
      <c r="B26" s="12" t="s">
        <v>315</v>
      </c>
      <c r="C26" s="13">
        <v>608</v>
      </c>
      <c r="D26" s="14">
        <v>451.1</v>
      </c>
      <c r="E26" s="11">
        <v>0</v>
      </c>
      <c r="F26" s="4"/>
      <c r="G26" s="4"/>
      <c r="H26" s="4"/>
      <c r="I26" s="4"/>
    </row>
    <row r="27" spans="1:9">
      <c r="A27" s="4"/>
      <c r="B27" s="12" t="s">
        <v>314</v>
      </c>
      <c r="C27" s="13">
        <v>632</v>
      </c>
      <c r="D27" s="14">
        <v>425.6</v>
      </c>
      <c r="E27" s="11">
        <v>0</v>
      </c>
      <c r="F27" s="4"/>
      <c r="G27" s="4"/>
      <c r="H27" s="4"/>
      <c r="I27" s="4"/>
    </row>
    <row r="28" spans="1:9">
      <c r="A28" s="4"/>
      <c r="B28" s="4" t="s">
        <v>93</v>
      </c>
      <c r="C28" s="14">
        <v>735</v>
      </c>
      <c r="D28" s="14">
        <v>545.4</v>
      </c>
      <c r="E28" s="11">
        <v>0</v>
      </c>
      <c r="F28" s="4"/>
      <c r="G28" s="4"/>
      <c r="H28" s="4"/>
      <c r="I28" s="4"/>
    </row>
    <row r="29" spans="1:9">
      <c r="A29" s="4"/>
      <c r="B29" s="4" t="s">
        <v>311</v>
      </c>
      <c r="C29" s="14">
        <v>773</v>
      </c>
      <c r="D29" s="14">
        <v>578.6</v>
      </c>
      <c r="E29" s="11">
        <v>0</v>
      </c>
      <c r="F29" s="4"/>
      <c r="G29" s="4"/>
      <c r="H29" s="4"/>
      <c r="I29" s="4"/>
    </row>
    <row r="30" spans="1:9">
      <c r="A30" s="4"/>
      <c r="B30" s="4" t="s">
        <v>139</v>
      </c>
      <c r="C30" s="14">
        <v>972</v>
      </c>
      <c r="D30" s="14">
        <v>881.7</v>
      </c>
      <c r="E30" s="11">
        <v>387.8</v>
      </c>
      <c r="F30" s="4"/>
      <c r="G30" s="15">
        <v>387.8</v>
      </c>
      <c r="H30" s="4"/>
      <c r="I30" s="4"/>
    </row>
    <row r="31" spans="1:9">
      <c r="A31" s="4" t="s">
        <v>361</v>
      </c>
      <c r="B31" s="4" t="s">
        <v>362</v>
      </c>
      <c r="C31" s="14">
        <v>0</v>
      </c>
      <c r="D31" s="14">
        <v>0</v>
      </c>
      <c r="E31" s="11">
        <v>0</v>
      </c>
      <c r="F31" s="4"/>
      <c r="G31" s="4"/>
      <c r="H31" s="4"/>
      <c r="I31" s="4"/>
    </row>
    <row r="32" spans="1:9">
      <c r="A32" s="4"/>
      <c r="B32" s="4" t="s">
        <v>363</v>
      </c>
      <c r="C32" s="14">
        <v>0</v>
      </c>
      <c r="D32" s="14">
        <v>0</v>
      </c>
      <c r="E32" s="11">
        <v>0</v>
      </c>
      <c r="F32" s="4"/>
      <c r="G32" s="4"/>
      <c r="H32" s="4"/>
      <c r="I32" s="4"/>
    </row>
    <row r="33" spans="1:9">
      <c r="A33" s="4"/>
      <c r="B33" s="4" t="s">
        <v>282</v>
      </c>
      <c r="C33" s="14">
        <v>983</v>
      </c>
      <c r="D33" s="14">
        <v>901</v>
      </c>
      <c r="E33" s="11">
        <v>618.1</v>
      </c>
      <c r="F33" s="15">
        <v>618.1</v>
      </c>
      <c r="G33" s="4"/>
      <c r="H33" s="4"/>
      <c r="I33" s="4"/>
    </row>
    <row r="34" spans="1:9">
      <c r="A34" s="4"/>
      <c r="B34" s="4" t="s">
        <v>316</v>
      </c>
      <c r="C34" s="14">
        <v>962</v>
      </c>
      <c r="D34" s="14">
        <v>962</v>
      </c>
      <c r="E34" s="11">
        <v>715.1</v>
      </c>
      <c r="F34" s="15">
        <v>715.1</v>
      </c>
      <c r="G34" s="4"/>
      <c r="H34" s="4"/>
      <c r="I34" s="4"/>
    </row>
    <row r="35" spans="1:9">
      <c r="A35" s="4" t="s">
        <v>364</v>
      </c>
      <c r="B35" s="4" t="s">
        <v>365</v>
      </c>
      <c r="C35" s="4">
        <v>725</v>
      </c>
      <c r="D35" s="4">
        <v>606</v>
      </c>
      <c r="E35" s="11">
        <v>43.2</v>
      </c>
      <c r="F35" s="4"/>
      <c r="G35" s="4"/>
      <c r="H35" s="15">
        <v>43.2</v>
      </c>
      <c r="I35" s="4"/>
    </row>
    <row r="36" spans="1:9">
      <c r="A36" s="4"/>
      <c r="B36" s="4" t="s">
        <v>366</v>
      </c>
      <c r="C36" s="4">
        <v>720</v>
      </c>
      <c r="D36" s="4">
        <v>602</v>
      </c>
      <c r="E36" s="11">
        <v>26</v>
      </c>
      <c r="F36" s="4"/>
      <c r="G36" s="4"/>
      <c r="H36" s="15">
        <v>26</v>
      </c>
      <c r="I36" s="4"/>
    </row>
    <row r="37" spans="1:9">
      <c r="A37" s="4"/>
      <c r="B37" s="4" t="s">
        <v>179</v>
      </c>
      <c r="C37" s="4">
        <v>974</v>
      </c>
      <c r="D37" s="4">
        <v>912</v>
      </c>
      <c r="E37" s="11">
        <v>420.1</v>
      </c>
      <c r="F37" s="15">
        <v>420.1</v>
      </c>
      <c r="G37" s="4"/>
      <c r="H37" s="4"/>
      <c r="I37" s="4"/>
    </row>
    <row r="38" spans="1:9">
      <c r="A38" s="4"/>
      <c r="B38" s="4" t="s">
        <v>317</v>
      </c>
      <c r="C38" s="4">
        <v>885</v>
      </c>
      <c r="D38" s="4">
        <v>808</v>
      </c>
      <c r="E38" s="11">
        <v>309.8</v>
      </c>
      <c r="F38" s="4"/>
      <c r="G38" s="15">
        <v>309.8</v>
      </c>
      <c r="H38" s="4"/>
      <c r="I38" s="4"/>
    </row>
    <row r="39" spans="1:9">
      <c r="A39" s="4"/>
      <c r="B39" s="4" t="s">
        <v>201</v>
      </c>
      <c r="C39" s="4">
        <v>985</v>
      </c>
      <c r="D39" s="4">
        <v>985</v>
      </c>
      <c r="E39" s="11">
        <v>401.3</v>
      </c>
      <c r="F39" s="15">
        <v>401.3</v>
      </c>
      <c r="G39" s="4"/>
      <c r="H39" s="4"/>
      <c r="I39" s="4"/>
    </row>
    <row r="40" spans="1:9">
      <c r="A40" s="4"/>
      <c r="B40" s="4" t="s">
        <v>193</v>
      </c>
      <c r="C40" s="4">
        <v>848</v>
      </c>
      <c r="D40" s="4">
        <v>709</v>
      </c>
      <c r="E40" s="11">
        <v>152.4</v>
      </c>
      <c r="F40" s="4"/>
      <c r="G40" s="4"/>
      <c r="H40" s="15">
        <v>152.4</v>
      </c>
      <c r="I40" s="4"/>
    </row>
    <row r="41" spans="1:9">
      <c r="A41" s="12" t="s">
        <v>367</v>
      </c>
      <c r="B41" s="4" t="s">
        <v>368</v>
      </c>
      <c r="C41" s="4">
        <v>253</v>
      </c>
      <c r="D41" s="4">
        <v>245</v>
      </c>
      <c r="E41" s="11">
        <v>0</v>
      </c>
      <c r="F41" s="4"/>
      <c r="G41" s="4"/>
      <c r="H41" s="4"/>
      <c r="I41" s="4"/>
    </row>
    <row r="42" spans="1:9">
      <c r="A42" s="12"/>
      <c r="B42" s="4" t="s">
        <v>319</v>
      </c>
      <c r="C42" s="4">
        <v>764</v>
      </c>
      <c r="D42" s="4">
        <v>740</v>
      </c>
      <c r="E42" s="11">
        <v>89.6</v>
      </c>
      <c r="F42" s="4"/>
      <c r="G42" s="4"/>
      <c r="H42" s="15">
        <v>89.6</v>
      </c>
      <c r="I42" s="4"/>
    </row>
    <row r="43" spans="1:9">
      <c r="A43" s="12" t="s">
        <v>367</v>
      </c>
      <c r="B43" s="4" t="s">
        <v>320</v>
      </c>
      <c r="C43" s="4">
        <v>932</v>
      </c>
      <c r="D43" s="4">
        <v>903</v>
      </c>
      <c r="E43" s="11">
        <v>303.4</v>
      </c>
      <c r="F43" s="15">
        <v>303.4</v>
      </c>
      <c r="G43" s="4"/>
      <c r="H43" s="4"/>
      <c r="I43" s="4"/>
    </row>
    <row r="44" spans="1:9">
      <c r="A44" s="12"/>
      <c r="B44" s="4" t="s">
        <v>206</v>
      </c>
      <c r="C44" s="4">
        <v>923</v>
      </c>
      <c r="D44" s="4">
        <v>931</v>
      </c>
      <c r="E44" s="11">
        <v>296</v>
      </c>
      <c r="F44" s="15">
        <v>296</v>
      </c>
      <c r="G44" s="4"/>
      <c r="H44" s="4"/>
      <c r="I44" s="4"/>
    </row>
    <row r="45" spans="1:9">
      <c r="A45" s="12"/>
      <c r="B45" s="4" t="s">
        <v>321</v>
      </c>
      <c r="C45" s="4">
        <v>670</v>
      </c>
      <c r="D45" s="4">
        <v>649</v>
      </c>
      <c r="E45" s="11">
        <v>145.3</v>
      </c>
      <c r="F45" s="4"/>
      <c r="G45" s="4"/>
      <c r="H45" s="15">
        <v>145.3</v>
      </c>
      <c r="I45" s="4"/>
    </row>
    <row r="46" spans="1:9">
      <c r="A46" s="12"/>
      <c r="B46" s="4" t="s">
        <v>221</v>
      </c>
      <c r="C46" s="4">
        <v>937</v>
      </c>
      <c r="D46" s="4">
        <v>956</v>
      </c>
      <c r="E46" s="11">
        <v>410.6</v>
      </c>
      <c r="F46" s="15">
        <v>410.6</v>
      </c>
      <c r="G46" s="4"/>
      <c r="H46" s="4"/>
      <c r="I46" s="4"/>
    </row>
    <row r="47" spans="1:9">
      <c r="A47" s="12" t="s">
        <v>369</v>
      </c>
      <c r="B47" s="4" t="s">
        <v>333</v>
      </c>
      <c r="C47" s="14">
        <v>635</v>
      </c>
      <c r="D47" s="14">
        <v>426</v>
      </c>
      <c r="E47" s="11">
        <v>0</v>
      </c>
      <c r="F47" s="4"/>
      <c r="G47" s="4"/>
      <c r="H47" s="4"/>
      <c r="I47" s="4"/>
    </row>
    <row r="48" spans="1:9">
      <c r="A48" s="12"/>
      <c r="B48" s="4" t="s">
        <v>111</v>
      </c>
      <c r="C48" s="14">
        <v>852.7</v>
      </c>
      <c r="D48" s="14">
        <v>708.3</v>
      </c>
      <c r="E48" s="11">
        <v>284.9</v>
      </c>
      <c r="F48" s="4"/>
      <c r="G48" s="4"/>
      <c r="H48" s="15">
        <v>284.9</v>
      </c>
      <c r="I48" s="4"/>
    </row>
    <row r="49" spans="1:9">
      <c r="A49" s="12"/>
      <c r="B49" s="4" t="s">
        <v>125</v>
      </c>
      <c r="C49" s="14">
        <v>842</v>
      </c>
      <c r="D49" s="14">
        <v>564.9</v>
      </c>
      <c r="E49" s="11">
        <v>0</v>
      </c>
      <c r="F49" s="4"/>
      <c r="G49" s="4"/>
      <c r="H49" s="4"/>
      <c r="I49" s="4"/>
    </row>
    <row r="50" spans="1:9">
      <c r="A50" s="12"/>
      <c r="B50" s="4" t="s">
        <v>122</v>
      </c>
      <c r="C50" s="14">
        <v>803</v>
      </c>
      <c r="D50" s="14">
        <v>538.7</v>
      </c>
      <c r="E50" s="11">
        <v>0</v>
      </c>
      <c r="F50" s="4"/>
      <c r="G50" s="4"/>
      <c r="H50" s="4"/>
      <c r="I50" s="4"/>
    </row>
    <row r="51" spans="1:9">
      <c r="A51" s="12"/>
      <c r="B51" s="4" t="s">
        <v>239</v>
      </c>
      <c r="C51" s="11">
        <v>939.97</v>
      </c>
      <c r="D51" s="14">
        <v>903.6</v>
      </c>
      <c r="E51" s="11">
        <v>672.3</v>
      </c>
      <c r="F51" s="15">
        <v>672.3</v>
      </c>
      <c r="G51" s="4"/>
      <c r="H51" s="4"/>
      <c r="I51" s="4"/>
    </row>
    <row r="52" spans="1:9">
      <c r="A52" s="12" t="s">
        <v>370</v>
      </c>
      <c r="B52" s="4" t="s">
        <v>149</v>
      </c>
      <c r="C52" s="14">
        <v>795</v>
      </c>
      <c r="D52" s="14">
        <v>685.3</v>
      </c>
      <c r="E52" s="11">
        <v>267.9</v>
      </c>
      <c r="F52" s="4"/>
      <c r="G52" s="4"/>
      <c r="H52" s="15">
        <v>267.9</v>
      </c>
      <c r="I52" s="4"/>
    </row>
    <row r="53" spans="1:9">
      <c r="A53" s="12"/>
      <c r="B53" s="4" t="s">
        <v>330</v>
      </c>
      <c r="C53" s="14">
        <v>784</v>
      </c>
      <c r="D53" s="14">
        <v>744.3</v>
      </c>
      <c r="E53" s="11">
        <v>234</v>
      </c>
      <c r="F53" s="4"/>
      <c r="G53" s="4"/>
      <c r="H53" s="15">
        <v>234</v>
      </c>
      <c r="I53" s="4"/>
    </row>
    <row r="54" spans="1:9">
      <c r="A54" s="12"/>
      <c r="B54" s="4" t="s">
        <v>331</v>
      </c>
      <c r="C54" s="14">
        <v>772</v>
      </c>
      <c r="D54" s="14">
        <v>665.5</v>
      </c>
      <c r="E54" s="11">
        <v>372</v>
      </c>
      <c r="F54" s="4"/>
      <c r="G54" s="4"/>
      <c r="H54" s="15">
        <v>372</v>
      </c>
      <c r="I54" s="4"/>
    </row>
    <row r="55" spans="1:9">
      <c r="A55" s="12"/>
      <c r="B55" s="4" t="s">
        <v>242</v>
      </c>
      <c r="C55" s="14">
        <v>920.6</v>
      </c>
      <c r="D55" s="14">
        <v>906.6</v>
      </c>
      <c r="E55" s="11">
        <v>772.5</v>
      </c>
      <c r="F55" s="15">
        <v>772.5</v>
      </c>
      <c r="G55" s="4"/>
      <c r="H55" s="4"/>
      <c r="I55" s="4"/>
    </row>
    <row r="56" spans="1:9">
      <c r="A56" s="12"/>
      <c r="B56" s="4" t="s">
        <v>329</v>
      </c>
      <c r="C56" s="14">
        <v>977</v>
      </c>
      <c r="D56" s="14">
        <v>977</v>
      </c>
      <c r="E56" s="11">
        <v>627.7</v>
      </c>
      <c r="F56" s="15">
        <v>627.7</v>
      </c>
      <c r="G56" s="4"/>
      <c r="H56" s="4"/>
      <c r="I56" s="4"/>
    </row>
    <row r="57" spans="1:9">
      <c r="A57" s="12" t="s">
        <v>371</v>
      </c>
      <c r="B57" s="4" t="s">
        <v>322</v>
      </c>
      <c r="C57" s="4">
        <v>728.2</v>
      </c>
      <c r="D57" s="4">
        <v>719.9</v>
      </c>
      <c r="E57" s="11">
        <v>60.5</v>
      </c>
      <c r="F57" s="4"/>
      <c r="G57" s="4"/>
      <c r="H57" s="15">
        <v>60.5</v>
      </c>
      <c r="I57" s="4"/>
    </row>
    <row r="58" spans="1:9">
      <c r="A58" s="12"/>
      <c r="B58" s="4" t="s">
        <v>328</v>
      </c>
      <c r="C58" s="4">
        <v>655.6</v>
      </c>
      <c r="D58" s="4">
        <v>647.3</v>
      </c>
      <c r="E58" s="11">
        <v>57.5</v>
      </c>
      <c r="F58" s="4"/>
      <c r="G58" s="4"/>
      <c r="H58" s="15">
        <v>57.5</v>
      </c>
      <c r="I58" s="4"/>
    </row>
    <row r="59" spans="1:9">
      <c r="A59" s="12"/>
      <c r="B59" s="4" t="s">
        <v>226</v>
      </c>
      <c r="C59" s="4">
        <v>741.2</v>
      </c>
      <c r="D59" s="4">
        <v>803.1</v>
      </c>
      <c r="E59" s="11">
        <v>341.5</v>
      </c>
      <c r="F59" s="4"/>
      <c r="G59" s="15">
        <v>341.5</v>
      </c>
      <c r="H59" s="4"/>
      <c r="I59" s="4"/>
    </row>
    <row r="60" spans="1:9">
      <c r="A60" s="12"/>
      <c r="B60" s="4" t="s">
        <v>327</v>
      </c>
      <c r="C60" s="4">
        <v>614</v>
      </c>
      <c r="D60" s="4">
        <v>605.7</v>
      </c>
      <c r="E60" s="11">
        <v>100.6</v>
      </c>
      <c r="F60" s="4"/>
      <c r="G60" s="4"/>
      <c r="H60" s="15">
        <v>100.6</v>
      </c>
      <c r="I60" s="4"/>
    </row>
    <row r="61" spans="1:9">
      <c r="A61" s="12"/>
      <c r="B61" s="4" t="s">
        <v>323</v>
      </c>
      <c r="C61" s="4">
        <v>624.5</v>
      </c>
      <c r="D61" s="4">
        <v>616.2</v>
      </c>
      <c r="E61" s="11">
        <v>107.3</v>
      </c>
      <c r="F61" s="4"/>
      <c r="G61" s="4"/>
      <c r="H61" s="15">
        <v>107.3</v>
      </c>
      <c r="I61" s="4"/>
    </row>
    <row r="62" spans="1:9">
      <c r="A62" s="12"/>
      <c r="B62" s="4" t="s">
        <v>324</v>
      </c>
      <c r="C62" s="4">
        <v>666.7</v>
      </c>
      <c r="D62" s="4">
        <v>658.4</v>
      </c>
      <c r="E62" s="11">
        <v>130.5</v>
      </c>
      <c r="F62" s="4"/>
      <c r="G62" s="4"/>
      <c r="H62" s="15">
        <v>130.5</v>
      </c>
      <c r="I62" s="4"/>
    </row>
    <row r="63" spans="1:9">
      <c r="A63" s="12"/>
      <c r="B63" s="4" t="s">
        <v>325</v>
      </c>
      <c r="C63" s="4">
        <v>744</v>
      </c>
      <c r="D63" s="4">
        <v>735.7</v>
      </c>
      <c r="E63" s="11">
        <v>160.2</v>
      </c>
      <c r="F63" s="4"/>
      <c r="G63" s="4"/>
      <c r="H63" s="15">
        <v>160.2</v>
      </c>
      <c r="I63" s="4"/>
    </row>
    <row r="64" spans="1:9">
      <c r="A64" s="12"/>
      <c r="B64" s="4" t="s">
        <v>326</v>
      </c>
      <c r="C64" s="4">
        <v>661.8</v>
      </c>
      <c r="D64" s="4">
        <v>714.4</v>
      </c>
      <c r="E64" s="11">
        <v>147.2</v>
      </c>
      <c r="F64" s="4"/>
      <c r="G64" s="4"/>
      <c r="H64" s="15">
        <v>147.2</v>
      </c>
      <c r="I64" s="4"/>
    </row>
    <row r="65" spans="1:9">
      <c r="A65" s="4" t="s">
        <v>335</v>
      </c>
      <c r="B65" s="4"/>
      <c r="C65" s="14">
        <v>722</v>
      </c>
      <c r="D65" s="14">
        <v>629.7</v>
      </c>
      <c r="E65" s="11">
        <v>437.8</v>
      </c>
      <c r="F65" s="4"/>
      <c r="G65" s="4"/>
      <c r="H65" s="15">
        <v>437.8</v>
      </c>
      <c r="I65" s="4"/>
    </row>
    <row r="66" spans="1:9">
      <c r="A66" s="4" t="s">
        <v>336</v>
      </c>
      <c r="B66" s="4"/>
      <c r="C66" s="4">
        <v>985</v>
      </c>
      <c r="D66" s="4">
        <v>942</v>
      </c>
      <c r="E66" s="11">
        <v>544.5</v>
      </c>
      <c r="F66" s="15">
        <v>544.5</v>
      </c>
      <c r="G66" s="4"/>
      <c r="H66" s="4"/>
      <c r="I66" s="4"/>
    </row>
  </sheetData>
  <mergeCells count="23">
    <mergeCell ref="A2:I2"/>
    <mergeCell ref="E3:H3"/>
    <mergeCell ref="A6:B6"/>
    <mergeCell ref="A65:B65"/>
    <mergeCell ref="A66:B66"/>
    <mergeCell ref="A7:A16"/>
    <mergeCell ref="A17:A25"/>
    <mergeCell ref="A26:A30"/>
    <mergeCell ref="A31:A34"/>
    <mergeCell ref="A35:A40"/>
    <mergeCell ref="A41:A42"/>
    <mergeCell ref="A43:A46"/>
    <mergeCell ref="A47:A51"/>
    <mergeCell ref="A52:A56"/>
    <mergeCell ref="A57:A64"/>
    <mergeCell ref="C3:C5"/>
    <mergeCell ref="D3:D5"/>
    <mergeCell ref="E4:E5"/>
    <mergeCell ref="F4:F5"/>
    <mergeCell ref="G4:G5"/>
    <mergeCell ref="H4:H5"/>
    <mergeCell ref="I3:I5"/>
    <mergeCell ref="A3:B4"/>
  </mergeCells>
  <pageMargins left="0.75" right="0.75" top="1" bottom="1" header="0.511805555555556" footer="0.511805555555556"/>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汇总表</vt:lpstr>
      <vt:lpstr>附表1</vt:lpstr>
      <vt:lpstr>附表2</vt:lpstr>
      <vt:lpstr>附表3</vt:lpstr>
      <vt:lpstr>附表4</vt:lpstr>
      <vt:lpstr>附表5</vt:lpstr>
      <vt:lpstr>附表6</vt:lpstr>
      <vt:lpstr>附表7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宫平</dc:creator>
  <dcterms:created xsi:type="dcterms:W3CDTF">2019-07-31T08:25:00Z</dcterms:created>
  <dcterms:modified xsi:type="dcterms:W3CDTF">2019-09-26T10:13:42Z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